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192.168.0.249\Server_Flughafenstrasse\2.2. Projektfonds\2020\Nachbarschaftsarbeit\"/>
    </mc:Choice>
  </mc:AlternateContent>
  <bookViews>
    <workbookView xWindow="0" yWindow="0" windowWidth="28800" windowHeight="13275"/>
  </bookViews>
  <sheets>
    <sheet name="PF - Kosten- und Finanzplan" sheetId="1" r:id="rId1"/>
    <sheet name="K-Hilfe Personalkosten" sheetId="2" r:id="rId2"/>
    <sheet name="K-Hilfe Betriebskostenpauschale" sheetId="3" r:id="rId3"/>
  </sheets>
  <definedNames>
    <definedName name="_xlnm.Print_Area" localSheetId="0">'PF - Kosten- und Finanzplan'!$B$1:$G$67</definedName>
  </definedNames>
  <calcPr calcId="152511"/>
</workbook>
</file>

<file path=xl/calcChain.xml><?xml version="1.0" encoding="utf-8"?>
<calcChain xmlns="http://schemas.openxmlformats.org/spreadsheetml/2006/main">
  <c r="G26" i="1" l="1"/>
  <c r="F26" i="1"/>
  <c r="E26" i="1"/>
  <c r="L45" i="3"/>
  <c r="D66" i="3"/>
  <c r="D67" i="3"/>
  <c r="D15" i="1"/>
  <c r="F27" i="1"/>
  <c r="D77" i="3"/>
  <c r="D79" i="3"/>
  <c r="D78" i="3"/>
  <c r="D76" i="3"/>
  <c r="D65" i="3"/>
  <c r="D68" i="3"/>
  <c r="G24" i="1"/>
  <c r="G20" i="1"/>
  <c r="D55" i="3"/>
  <c r="D56" i="3"/>
  <c r="D54" i="3"/>
  <c r="D44" i="3"/>
  <c r="D46" i="3"/>
  <c r="D45" i="3"/>
  <c r="D43" i="3"/>
  <c r="D32" i="3"/>
  <c r="D21" i="3"/>
  <c r="D22" i="3"/>
  <c r="D23" i="3"/>
  <c r="D33" i="3"/>
  <c r="D34" i="3"/>
  <c r="E13" i="3"/>
  <c r="L13" i="3"/>
  <c r="K79" i="3"/>
  <c r="L79" i="3"/>
  <c r="L12" i="3"/>
  <c r="L11" i="3"/>
  <c r="L78" i="3"/>
  <c r="L77" i="3"/>
  <c r="L76" i="3"/>
  <c r="L75" i="3"/>
  <c r="J68" i="3"/>
  <c r="L68" i="3"/>
  <c r="L67" i="3"/>
  <c r="L66" i="3"/>
  <c r="L65" i="3"/>
  <c r="L64" i="3"/>
  <c r="I57" i="3"/>
  <c r="L57" i="3"/>
  <c r="L56" i="3"/>
  <c r="L55" i="3"/>
  <c r="L54" i="3"/>
  <c r="L53" i="3"/>
  <c r="H46" i="3"/>
  <c r="L46" i="3"/>
  <c r="L44" i="3"/>
  <c r="L43" i="3"/>
  <c r="L42" i="3"/>
  <c r="D75" i="3"/>
  <c r="D64" i="3"/>
  <c r="D53" i="3"/>
  <c r="D42" i="3"/>
  <c r="B73" i="3"/>
  <c r="C73" i="3"/>
  <c r="D73" i="3"/>
  <c r="E73" i="3"/>
  <c r="F73" i="3"/>
  <c r="G73" i="3"/>
  <c r="H73" i="3"/>
  <c r="I73" i="3"/>
  <c r="J73" i="3"/>
  <c r="K73" i="3"/>
  <c r="L73" i="3"/>
  <c r="B62" i="3"/>
  <c r="C62" i="3"/>
  <c r="D62" i="3"/>
  <c r="E62" i="3"/>
  <c r="F62" i="3"/>
  <c r="G62" i="3"/>
  <c r="H62" i="3"/>
  <c r="I62" i="3"/>
  <c r="J62" i="3"/>
  <c r="K62" i="3"/>
  <c r="L62" i="3"/>
  <c r="B51" i="3"/>
  <c r="C51" i="3"/>
  <c r="D51" i="3"/>
  <c r="E51" i="3"/>
  <c r="F51" i="3"/>
  <c r="G51" i="3"/>
  <c r="H51" i="3"/>
  <c r="I51" i="3"/>
  <c r="J51" i="3"/>
  <c r="K51" i="3"/>
  <c r="L51" i="3"/>
  <c r="B40" i="3"/>
  <c r="C40" i="3"/>
  <c r="D40" i="3"/>
  <c r="E40" i="3"/>
  <c r="F40" i="3"/>
  <c r="G40" i="3"/>
  <c r="H40" i="3"/>
  <c r="I40" i="3"/>
  <c r="J40" i="3"/>
  <c r="K40" i="3"/>
  <c r="L40" i="3"/>
  <c r="G27" i="1"/>
  <c r="E27" i="1"/>
  <c r="G12" i="1"/>
  <c r="G11" i="1"/>
  <c r="F12" i="1"/>
  <c r="F11" i="1"/>
  <c r="E12" i="1"/>
  <c r="D12" i="1"/>
  <c r="D18" i="1"/>
  <c r="D31" i="3"/>
  <c r="D20" i="3"/>
  <c r="D12" i="3"/>
  <c r="D11" i="3"/>
  <c r="D10" i="3"/>
  <c r="D9" i="3"/>
  <c r="K14" i="2"/>
  <c r="K13" i="2"/>
  <c r="K12" i="2"/>
  <c r="K11" i="2"/>
  <c r="K10" i="2"/>
  <c r="K9" i="2"/>
  <c r="P13" i="2"/>
  <c r="O14" i="2"/>
  <c r="P14" i="2"/>
  <c r="O13" i="2"/>
  <c r="O12" i="2"/>
  <c r="P12" i="2"/>
  <c r="O11" i="2"/>
  <c r="P11" i="2"/>
  <c r="O10" i="2"/>
  <c r="P10" i="2"/>
  <c r="O9" i="2"/>
  <c r="P9" i="2"/>
  <c r="M13" i="2"/>
  <c r="L14" i="2"/>
  <c r="Q14" i="2"/>
  <c r="L13" i="2"/>
  <c r="Q13" i="2"/>
  <c r="L12" i="2"/>
  <c r="Q12" i="2"/>
  <c r="L11" i="2"/>
  <c r="M11" i="2"/>
  <c r="L10" i="2"/>
  <c r="Q10" i="2"/>
  <c r="L9" i="2"/>
  <c r="M9" i="2"/>
  <c r="H14" i="2"/>
  <c r="H13" i="2"/>
  <c r="H12" i="2"/>
  <c r="H11" i="2"/>
  <c r="H10" i="2"/>
  <c r="H9" i="2"/>
  <c r="G35" i="3"/>
  <c r="L35" i="3"/>
  <c r="F24" i="3"/>
  <c r="L24" i="3"/>
  <c r="L10" i="3"/>
  <c r="L23" i="3"/>
  <c r="L22" i="3"/>
  <c r="L21" i="3"/>
  <c r="L34" i="3"/>
  <c r="L33" i="3"/>
  <c r="L32" i="3"/>
  <c r="L31" i="3"/>
  <c r="L20" i="3"/>
  <c r="L9" i="3"/>
  <c r="B29" i="3"/>
  <c r="C29" i="3"/>
  <c r="D29" i="3"/>
  <c r="E29" i="3"/>
  <c r="F29" i="3"/>
  <c r="G29" i="3"/>
  <c r="H29" i="3"/>
  <c r="I29" i="3"/>
  <c r="J29" i="3"/>
  <c r="K29" i="3"/>
  <c r="L29" i="3"/>
  <c r="B18" i="3"/>
  <c r="C18" i="3"/>
  <c r="D18" i="3"/>
  <c r="E18" i="3"/>
  <c r="F18" i="3"/>
  <c r="G18" i="3"/>
  <c r="H18" i="3"/>
  <c r="I18" i="3"/>
  <c r="J18" i="3"/>
  <c r="K18" i="3"/>
  <c r="L18" i="3"/>
  <c r="B7" i="3"/>
  <c r="C7" i="3"/>
  <c r="D7" i="3"/>
  <c r="E7" i="3"/>
  <c r="F7" i="3"/>
  <c r="G7" i="3"/>
  <c r="H7" i="3"/>
  <c r="I7" i="3"/>
  <c r="J7" i="3"/>
  <c r="K7" i="3"/>
  <c r="L7" i="3"/>
  <c r="U14" i="2"/>
  <c r="U13" i="2"/>
  <c r="U12" i="2"/>
  <c r="U11" i="2"/>
  <c r="U10" i="2"/>
  <c r="U8" i="2"/>
  <c r="U9" i="2"/>
  <c r="O8" i="2"/>
  <c r="P8" i="2"/>
  <c r="K8" i="2"/>
  <c r="B6" i="2"/>
  <c r="C6" i="2"/>
  <c r="D6" i="2"/>
  <c r="E6" i="2"/>
  <c r="F6" i="2"/>
  <c r="G6" i="2"/>
  <c r="H6" i="2"/>
  <c r="I6" i="2"/>
  <c r="J6" i="2"/>
  <c r="K6" i="2"/>
  <c r="L6" i="2"/>
  <c r="M6" i="2"/>
  <c r="N6" i="2"/>
  <c r="O6" i="2"/>
  <c r="P6" i="2"/>
  <c r="Q6" i="2"/>
  <c r="R6" i="2"/>
  <c r="S6" i="2"/>
  <c r="T6" i="2"/>
  <c r="U6" i="2"/>
  <c r="D23" i="1"/>
  <c r="D28" i="1"/>
  <c r="D29" i="1"/>
  <c r="D31" i="1"/>
  <c r="D30" i="1"/>
  <c r="D25" i="1"/>
  <c r="D22" i="1"/>
  <c r="D21" i="1"/>
  <c r="F36" i="1"/>
  <c r="E36" i="1"/>
  <c r="G36" i="1"/>
  <c r="D38" i="1"/>
  <c r="D37" i="1"/>
  <c r="D40" i="1"/>
  <c r="D44" i="1"/>
  <c r="D46" i="1"/>
  <c r="D16" i="1"/>
  <c r="D14" i="1"/>
  <c r="D13" i="1"/>
  <c r="H8" i="2"/>
  <c r="L8" i="2"/>
  <c r="Q8" i="2"/>
  <c r="M10" i="2"/>
  <c r="M14" i="2"/>
  <c r="Q11" i="2"/>
  <c r="D36" i="1"/>
  <c r="D57" i="3"/>
  <c r="D27" i="1"/>
  <c r="E11" i="1"/>
  <c r="Q9" i="2"/>
  <c r="D35" i="3"/>
  <c r="D13" i="3"/>
  <c r="F24" i="1"/>
  <c r="F20" i="1"/>
  <c r="D24" i="3"/>
  <c r="G34" i="1"/>
  <c r="G33" i="1"/>
  <c r="G42" i="1"/>
  <c r="G48" i="1"/>
  <c r="E24" i="1"/>
  <c r="D26" i="1"/>
  <c r="F34" i="1"/>
  <c r="F33" i="1"/>
  <c r="F42" i="1"/>
  <c r="F48" i="1"/>
  <c r="D11" i="1"/>
  <c r="M12" i="2"/>
  <c r="M8" i="2"/>
  <c r="D24" i="1"/>
  <c r="E20" i="1"/>
  <c r="D20" i="1"/>
  <c r="E34" i="1"/>
  <c r="E33" i="1"/>
  <c r="D34" i="1"/>
  <c r="D33" i="1"/>
  <c r="E42" i="1"/>
  <c r="E48" i="1"/>
  <c r="D48" i="1"/>
  <c r="D42" i="1"/>
</calcChain>
</file>

<file path=xl/comments1.xml><?xml version="1.0" encoding="utf-8"?>
<comments xmlns="http://schemas.openxmlformats.org/spreadsheetml/2006/main">
  <authors>
    <author>Henkel, Knut [Gast4]</author>
  </authors>
  <commentList>
    <comment ref="E26" authorId="0" shapeId="0">
      <text>
        <r>
          <rPr>
            <b/>
            <sz val="9"/>
            <color indexed="81"/>
            <rFont val="Tahoma"/>
            <family val="2"/>
          </rPr>
          <t xml:space="preserve">Hinweis:
</t>
        </r>
        <r>
          <rPr>
            <sz val="9"/>
            <color indexed="81"/>
            <rFont val="Tahoma"/>
            <family val="2"/>
          </rPr>
          <t xml:space="preserve">Feld ist mit Kalkulationshilfe verknüpft, kann aber auch ausgefüllt werden.
</t>
        </r>
      </text>
    </comment>
    <comment ref="F26" authorId="0" shapeId="0">
      <text>
        <r>
          <rPr>
            <b/>
            <sz val="9"/>
            <color indexed="81"/>
            <rFont val="Tahoma"/>
            <family val="2"/>
          </rPr>
          <t xml:space="preserve">Hinweis:
</t>
        </r>
        <r>
          <rPr>
            <sz val="9"/>
            <color indexed="81"/>
            <rFont val="Tahoma"/>
            <family val="2"/>
          </rPr>
          <t xml:space="preserve">Feld ist mit Kalkulationshilfe verknüpft, kann aber auch ausgefüllt werden.
</t>
        </r>
      </text>
    </comment>
    <comment ref="G26" authorId="0" shapeId="0">
      <text>
        <r>
          <rPr>
            <b/>
            <sz val="9"/>
            <color indexed="81"/>
            <rFont val="Tahoma"/>
            <family val="2"/>
          </rPr>
          <t xml:space="preserve">Hinweis:
</t>
        </r>
        <r>
          <rPr>
            <sz val="9"/>
            <color indexed="81"/>
            <rFont val="Tahoma"/>
            <family val="2"/>
          </rPr>
          <t xml:space="preserve">Feld ist mit Kalkulationshilfe verknüpft, kann aber auch ausgefüllt werden.
</t>
        </r>
      </text>
    </comment>
  </commentList>
</comments>
</file>

<file path=xl/sharedStrings.xml><?xml version="1.0" encoding="utf-8"?>
<sst xmlns="http://schemas.openxmlformats.org/spreadsheetml/2006/main" count="303" uniqueCount="135">
  <si>
    <t>Hinweise:</t>
  </si>
  <si>
    <t>gesamt</t>
  </si>
  <si>
    <t>Bitte füllen Sie nur die rot markierten Felder aus.</t>
  </si>
  <si>
    <t>Kosten- und Finanzplan</t>
  </si>
  <si>
    <t>4.1</t>
  </si>
  <si>
    <t>4.2</t>
  </si>
  <si>
    <t>Fahrtkosten; Eintrittsgelder</t>
  </si>
  <si>
    <t>privater Fördernehmer</t>
  </si>
  <si>
    <r>
      <t xml:space="preserve">Der Antragsteller ist ein ... </t>
    </r>
    <r>
      <rPr>
        <sz val="11"/>
        <rFont val="Arial"/>
        <family val="2"/>
      </rPr>
      <t>(Zutreffendes bitte anklicken)</t>
    </r>
  </si>
  <si>
    <t>2.1</t>
  </si>
  <si>
    <t>2.2</t>
  </si>
  <si>
    <t>2.3</t>
  </si>
  <si>
    <t>2.4</t>
  </si>
  <si>
    <t>2.5</t>
  </si>
  <si>
    <t>2.6</t>
  </si>
  <si>
    <t>2.7</t>
  </si>
  <si>
    <t>Mitarbeiter C (Name, Tätigkeit, Entgeltgruppe)</t>
  </si>
  <si>
    <t>Mitarbeiter B (Name, Tätigkeit, Entgeltgruppe)</t>
  </si>
  <si>
    <t>Mitarbeiter A (Name, Tätigkeit, Entgeltgruppe)</t>
  </si>
  <si>
    <t>Aufteilung auf Kalenderjahre</t>
  </si>
  <si>
    <t>lfd-Nr.</t>
  </si>
  <si>
    <t>Name, Vormane Mitarbeiter/-in</t>
  </si>
  <si>
    <t>Anstellung /Tätigkeit als</t>
  </si>
  <si>
    <t xml:space="preserve">Einstufung </t>
  </si>
  <si>
    <t>wöchentl. Arbeitszeit</t>
  </si>
  <si>
    <t>monatlicher Stundensatz in €</t>
  </si>
  <si>
    <t>Urlaubstage im Jahr</t>
  </si>
  <si>
    <t>wöchentliche Arbeitszeit im Projekt</t>
  </si>
  <si>
    <t>jährliche förderfähige Personal-
kosten</t>
  </si>
  <si>
    <t xml:space="preserve">förderfähige Personalkosten gesamte Projektlaufzeit </t>
  </si>
  <si>
    <t>Kontrollsumme</t>
  </si>
  <si>
    <t>Eingabe Antragsteller</t>
  </si>
  <si>
    <t>Berechnung:;
Sp6 * Sp7</t>
  </si>
  <si>
    <t>Berechnung:
Sp13 /12 Monate
nur zur Info - keine weitere Berechnung</t>
  </si>
  <si>
    <t>Mustermann</t>
  </si>
  <si>
    <t>Haustarif</t>
  </si>
  <si>
    <t>Mitarbeiter</t>
  </si>
  <si>
    <t>vergleichbar Tarifvertrag TVÖD</t>
  </si>
  <si>
    <t>TVÖD 6</t>
  </si>
  <si>
    <t>Beispiel</t>
  </si>
  <si>
    <t>Arbeitgeber-brutto</t>
  </si>
  <si>
    <t xml:space="preserve">Arbeitszeit im Projekt 
in % </t>
  </si>
  <si>
    <t>Kontroll-
summe</t>
  </si>
  <si>
    <t>Dauer der Beschäftigung im Projekt (Zeitraum in Monaten)</t>
  </si>
  <si>
    <t>zu leistenden Std. gesamte Projekt- laufzeit</t>
  </si>
  <si>
    <t>Berechnung:;
Sp10 / Sp7</t>
  </si>
  <si>
    <t>Berechnung:;
Sp10 * Sp6 * Sp7</t>
  </si>
  <si>
    <t>Eingabe Antragsteller,
Zeitraum darf nicht größer als Förder-zeitraum sein, sonst Warnhinweis</t>
  </si>
  <si>
    <t>Berechnung:;
(Sp 7 * ((250 Tg- Sp9)/5)/12 Mo*Sp14</t>
  </si>
  <si>
    <t>Berechnung:;
Sp 15 / Sp 14</t>
  </si>
  <si>
    <t>Berechnung:;
Sp12 / 12 Monate * Sp14</t>
  </si>
  <si>
    <t>Berechnung:;
Sp18+ Sp19+Sp20
muss gleich Sp17 sein, sonst Warnhinweis</t>
  </si>
  <si>
    <t>Angabe der Fläche in qm</t>
  </si>
  <si>
    <t>Förderfähige Kosten</t>
  </si>
  <si>
    <t>Kosten 2016</t>
  </si>
  <si>
    <t>Kosten 2017</t>
  </si>
  <si>
    <r>
      <t xml:space="preserve">Betriebskosten-Pauschale </t>
    </r>
    <r>
      <rPr>
        <b/>
        <u/>
        <sz val="11"/>
        <rFont val="Arial"/>
        <family val="2"/>
      </rPr>
      <t>Jahr 2016</t>
    </r>
  </si>
  <si>
    <t xml:space="preserve">keine Eingabe </t>
  </si>
  <si>
    <r>
      <t xml:space="preserve">Betriebskosten-Pauschale </t>
    </r>
    <r>
      <rPr>
        <b/>
        <u/>
        <sz val="11"/>
        <rFont val="Arial"/>
        <family val="2"/>
      </rPr>
      <t>Jahr 2017</t>
    </r>
  </si>
  <si>
    <r>
      <t xml:space="preserve">Kalkulationshilfe zur Berechnung der Betriebskosten-Pauschale </t>
    </r>
    <r>
      <rPr>
        <sz val="14"/>
        <color indexed="8"/>
        <rFont val="Calibri"/>
        <family val="2"/>
      </rPr>
      <t>(Darstellung entspricht EurekaPlus 2.0)</t>
    </r>
  </si>
  <si>
    <t xml:space="preserve">Kalkulationshilfe zur Berechnung der Personalkosten </t>
  </si>
  <si>
    <t>Berechnung 
Sp 2*Sp 3*3,44 €</t>
  </si>
  <si>
    <t>Mietzeit in Monaten pro Kalenderjahr</t>
  </si>
  <si>
    <t>Summe</t>
  </si>
  <si>
    <t>Auszufüllen sind nur gelb hinterlegte Felder.</t>
  </si>
  <si>
    <t>monatliche förderfähige Personal-
kosten</t>
  </si>
  <si>
    <t>durchschnitt-lich zu leistenden Std.  im Monat</t>
  </si>
  <si>
    <r>
      <t xml:space="preserve">Betriebskosten-Pauschale </t>
    </r>
    <r>
      <rPr>
        <b/>
        <u/>
        <sz val="11"/>
        <rFont val="Arial"/>
        <family val="2"/>
      </rPr>
      <t>Jahr 2018</t>
    </r>
  </si>
  <si>
    <t>Kosten 2018</t>
  </si>
  <si>
    <t>Berechnung 
Sp 2*Sp 3*3,54 €</t>
  </si>
  <si>
    <t>öffentlicher Fördernehmer</t>
  </si>
  <si>
    <t>Personalausgaben</t>
  </si>
  <si>
    <t>1.1</t>
  </si>
  <si>
    <t>sonstige Personalkosten</t>
  </si>
  <si>
    <t>1.2</t>
  </si>
  <si>
    <t>Mieten und Mietnebenkosten</t>
  </si>
  <si>
    <t>2.4.1</t>
  </si>
  <si>
    <t>2.4.2</t>
  </si>
  <si>
    <t>Auftragsvergabe und Honorare</t>
  </si>
  <si>
    <t>2.5.1</t>
  </si>
  <si>
    <t>2.5.2</t>
  </si>
  <si>
    <t>3.1</t>
  </si>
  <si>
    <t>Gemeinkosten</t>
  </si>
  <si>
    <r>
      <t xml:space="preserve">Betriebskosten-Pauschale </t>
    </r>
    <r>
      <rPr>
        <b/>
        <u/>
        <sz val="11"/>
        <rFont val="Arial"/>
        <family val="2"/>
      </rPr>
      <t>Jahr 2019</t>
    </r>
  </si>
  <si>
    <r>
      <t xml:space="preserve">Betriebskosten-Pauschale </t>
    </r>
    <r>
      <rPr>
        <b/>
        <u/>
        <sz val="11"/>
        <rFont val="Arial"/>
        <family val="2"/>
      </rPr>
      <t>Jahr 2020</t>
    </r>
  </si>
  <si>
    <r>
      <t xml:space="preserve">Betriebskosten-Pauschale </t>
    </r>
    <r>
      <rPr>
        <b/>
        <u/>
        <sz val="11"/>
        <rFont val="Arial"/>
        <family val="2"/>
      </rPr>
      <t>Jahr 2021</t>
    </r>
  </si>
  <si>
    <r>
      <t xml:space="preserve">Betriebskosten-Pauschale </t>
    </r>
    <r>
      <rPr>
        <b/>
        <u/>
        <sz val="11"/>
        <rFont val="Arial"/>
        <family val="2"/>
      </rPr>
      <t>Jahr 2022</t>
    </r>
  </si>
  <si>
    <t>Berechnung 
Sp 2*Sp 3*3,59 €</t>
  </si>
  <si>
    <t>Berechnung 
Sp 2*Sp 3*3,64 €</t>
  </si>
  <si>
    <t>Berechnung 
Sp 2*Sp 3*3,69 €</t>
  </si>
  <si>
    <t>Berechnung 
Sp 2*Sp 3*3,74 €</t>
  </si>
  <si>
    <t>Kosten 2019</t>
  </si>
  <si>
    <t>Kosten 2020</t>
  </si>
  <si>
    <t>Kosten 2021</t>
  </si>
  <si>
    <t>Kosten 2022</t>
  </si>
  <si>
    <t>muss gleich Sp 4, sonst Warnhinweis</t>
  </si>
  <si>
    <t>Eingabe 
Antragsteller</t>
  </si>
  <si>
    <t>Zu 3) Unter die Projektsteuerungskosten-Pauschale fallen:
Personalkosten (Arbeitgeber-Brutto) oder vergleichbare Honorarkosten für Tätigkeiten im Bereich der Geschäftsführung und Buchhaltung sowie folgende Sachkosten: Telefon und Internet, Porto, Website, Kopierkosten, Büro-und Verbrauchsmaterial, Kontoführung. Als Pauschale werden 7 % der nachgewiesenen förderfähigen direkten Kosten des Projektes anerkannt. Zu den direkten Kosten gem. Finanzplan gehören: Personalausgaben (Ziffer 1), Sachausgaben (Ziffer 2) und Investitionskosten gem. Ziffer 4.1 (Kostengruppen 100 bis 600 nach DIN 276).</t>
  </si>
  <si>
    <r>
      <t xml:space="preserve">Veranstaltungen </t>
    </r>
    <r>
      <rPr>
        <i/>
        <sz val="11"/>
        <rFont val="Arial"/>
        <family val="2"/>
      </rPr>
      <t>(einschl. Anmietung von Ausstattung, Verpflegung und Genehmigungen)</t>
    </r>
  </si>
  <si>
    <r>
      <t xml:space="preserve">Sachausgaben                                                             </t>
    </r>
    <r>
      <rPr>
        <i/>
        <sz val="11"/>
        <rFont val="Arial"/>
        <family val="2"/>
      </rPr>
      <t>(Hinweis: Die Unterkategorien sind nicht veränderbar.)</t>
    </r>
  </si>
  <si>
    <r>
      <rPr>
        <sz val="12"/>
        <rFont val="Arial"/>
        <family val="2"/>
      </rPr>
      <t>Personalkosten</t>
    </r>
    <r>
      <rPr>
        <b/>
        <sz val="12"/>
        <rFont val="Arial"/>
        <family val="2"/>
      </rPr>
      <t xml:space="preserve">
</t>
    </r>
    <r>
      <rPr>
        <sz val="11"/>
        <rFont val="Arial"/>
        <family val="2"/>
      </rPr>
      <t>(nur bei Anstellung; bei Bedarf weitere Zeilen einfügen, bitte Kalkulationshilfe beachten)</t>
    </r>
  </si>
  <si>
    <r>
      <t>Sonstige Sachkosten</t>
    </r>
    <r>
      <rPr>
        <sz val="11"/>
        <rFont val="Arial"/>
        <family val="2"/>
      </rPr>
      <t xml:space="preserve"> </t>
    </r>
    <r>
      <rPr>
        <i/>
        <sz val="11"/>
        <rFont val="Arial"/>
        <family val="2"/>
      </rPr>
      <t>(z.B. Versicherungen u.ä.)</t>
    </r>
  </si>
  <si>
    <r>
      <t xml:space="preserve">Honorare </t>
    </r>
    <r>
      <rPr>
        <i/>
        <sz val="11"/>
        <rFont val="Arial"/>
        <family val="2"/>
      </rPr>
      <t>(Hinweis s.u.)</t>
    </r>
  </si>
  <si>
    <r>
      <t xml:space="preserve">Zu 2.5.2) Honorare sind  in Stundenzahl und Stundensatz zu beschreiben. Die Positionen müssen den Projektinhalten zugeordnet werden. Es ist eine </t>
    </r>
    <r>
      <rPr>
        <b/>
        <sz val="12"/>
        <color indexed="8"/>
        <rFont val="Arial"/>
        <family val="2"/>
      </rPr>
      <t>gesonderte Darstellung</t>
    </r>
    <r>
      <rPr>
        <sz val="12"/>
        <color indexed="8"/>
        <rFont val="Arial"/>
        <family val="2"/>
      </rPr>
      <t xml:space="preserve"> (inkl. kurzer Tätigkeitsbeschreibung/en) dem Kosten- und Finanzplan beizufügen.</t>
    </r>
  </si>
  <si>
    <t xml:space="preserve">Die voraussichtlichen Ausgaben sind so detailliert wie möglich anzugeben. </t>
  </si>
  <si>
    <t>Bitte beachten Sie die unten genannten Hinweise!</t>
  </si>
  <si>
    <r>
      <t xml:space="preserve">Alle Kostenpositionen sind einzeln zu belegen mit Ausnahme der pauschal gewährten Kosten (Ziffern 2.4.2 und 3). </t>
    </r>
    <r>
      <rPr>
        <b/>
        <sz val="12"/>
        <rFont val="Arial"/>
        <family val="2"/>
      </rPr>
      <t>Bitte fügen 
Sie dazu eine geeignete Aufstellung bei, die das Zustandekommen der Kostenpositionen nachvollziehbar aufzeigt.</t>
    </r>
  </si>
  <si>
    <r>
      <t xml:space="preserve">Projektlaufzeit: </t>
    </r>
    <r>
      <rPr>
        <b/>
        <sz val="13"/>
        <color indexed="10"/>
        <rFont val="Arial"/>
        <family val="2"/>
      </rPr>
      <t>TT.MM.JJJJ - TT.MM.JJJJ</t>
    </r>
  </si>
  <si>
    <t>Zu 7) Während der Einsatz von Eigenmitteln immer auch Zahlungsströme nach sich zieht, also nachgewiesen werden muss, erfolgen bei den Eigenleistungen keine Zahlungen. Die Eigenleistungen werden nur im Textfeld der Projektskizze beschrieben und – falls möglich –  auch quantifiziert. Eine Ausnahme ist, wenn die in der Projektsteuerungskostenpauschale erfassten Ausgaben als Eigenleistung erbracht werden sollen. Diese Eigenleistungen sind bei den Eigenmitteln anzugeben und per Eigenbeleg nachzuweisen.</t>
  </si>
  <si>
    <r>
      <t>Externe Auftragsvergabe</t>
    </r>
    <r>
      <rPr>
        <i/>
        <sz val="12"/>
        <rFont val="Arial"/>
        <family val="2"/>
      </rPr>
      <t xml:space="preserve"> </t>
    </r>
    <r>
      <rPr>
        <i/>
        <sz val="11"/>
        <rFont val="Arial"/>
        <family val="2"/>
      </rPr>
      <t>(z.B. Werkverträge / Leistungsverträge für Gutachten, Evaluierung u.ä.)</t>
    </r>
  </si>
  <si>
    <r>
      <t xml:space="preserve">Öffentlichkeitsarbeit </t>
    </r>
    <r>
      <rPr>
        <i/>
        <sz val="11"/>
        <rFont val="Arial"/>
        <family val="2"/>
      </rPr>
      <t>(z.B. Aufträge für Broschüren, Dokumentationen, Flyer, Plakate u.ä.)</t>
    </r>
  </si>
  <si>
    <r>
      <t xml:space="preserve">projektbezogene Anschaffungen </t>
    </r>
    <r>
      <rPr>
        <sz val="11"/>
        <rFont val="Arial"/>
        <family val="2"/>
      </rPr>
      <t>(</t>
    </r>
    <r>
      <rPr>
        <i/>
        <sz val="11"/>
        <rFont val="Arial"/>
        <family val="2"/>
      </rPr>
      <t>z.B. Medien, IT, Spielgeräte)</t>
    </r>
  </si>
  <si>
    <r>
      <t xml:space="preserve">Einnahmen aus Projektumsetzung
</t>
    </r>
    <r>
      <rPr>
        <i/>
        <sz val="11"/>
        <rFont val="Arial"/>
        <family val="2"/>
      </rPr>
      <t>(z.B. Eintrittsgelder bei Veranstaltungen, Erlöse aus Anzeigen, Verkauf)</t>
    </r>
  </si>
  <si>
    <r>
      <t xml:space="preserve">Baukosten </t>
    </r>
    <r>
      <rPr>
        <i/>
        <sz val="11"/>
        <rFont val="Arial"/>
        <family val="2"/>
      </rPr>
      <t>(KGr 100-600 nach DIN 276)</t>
    </r>
  </si>
  <si>
    <r>
      <t xml:space="preserve">Gesamtkosten
</t>
    </r>
    <r>
      <rPr>
        <i/>
        <sz val="11"/>
        <rFont val="Arial"/>
        <family val="2"/>
      </rPr>
      <t>(geplante Ausgaben abzüglich der Einnahmen aus Projektumsetzung)</t>
    </r>
  </si>
  <si>
    <r>
      <t xml:space="preserve">Drittmittel
</t>
    </r>
    <r>
      <rPr>
        <i/>
        <sz val="11"/>
        <rFont val="Arial"/>
        <family val="2"/>
      </rPr>
      <t>(weitere Fördermittel)</t>
    </r>
  </si>
  <si>
    <r>
      <t xml:space="preserve">Eigenmittel
</t>
    </r>
    <r>
      <rPr>
        <i/>
        <sz val="11"/>
        <rFont val="Arial"/>
        <family val="2"/>
      </rPr>
      <t>(Mittel des Trägers, Spenden usw., die für das Vorhaben als Zahlungsmittel verwandt werden)</t>
    </r>
  </si>
  <si>
    <r>
      <t xml:space="preserve">Fördermittel </t>
    </r>
    <r>
      <rPr>
        <sz val="12"/>
        <rFont val="Arial"/>
        <family val="2"/>
      </rPr>
      <t xml:space="preserve">                                                             </t>
    </r>
    <r>
      <rPr>
        <i/>
        <sz val="11"/>
        <rFont val="Arial"/>
        <family val="2"/>
      </rPr>
      <t>(Gesamtausgaben abzüglich Eigen- und Drittmittel)</t>
    </r>
  </si>
  <si>
    <r>
      <rPr>
        <sz val="12"/>
        <rFont val="Arial"/>
        <family val="2"/>
      </rPr>
      <t>Raummiete</t>
    </r>
    <r>
      <rPr>
        <sz val="11"/>
        <rFont val="Arial"/>
        <family val="2"/>
      </rPr>
      <t xml:space="preserve"> </t>
    </r>
    <r>
      <rPr>
        <i/>
        <sz val="11"/>
        <rFont val="Arial"/>
        <family val="2"/>
      </rPr>
      <t>(bitte ergänzen)</t>
    </r>
    <r>
      <rPr>
        <i/>
        <sz val="12"/>
        <rFont val="Arial"/>
        <family val="2"/>
      </rPr>
      <t xml:space="preserve">
</t>
    </r>
    <r>
      <rPr>
        <sz val="11"/>
        <color indexed="10"/>
        <rFont val="Arial"/>
        <family val="2"/>
      </rPr>
      <t>Für Objekt: [</t>
    </r>
    <r>
      <rPr>
        <i/>
        <sz val="11"/>
        <color indexed="10"/>
        <rFont val="Arial"/>
        <family val="2"/>
      </rPr>
      <t>Name / Adresse]</t>
    </r>
    <r>
      <rPr>
        <sz val="11"/>
        <color indexed="10"/>
        <rFont val="Arial"/>
        <family val="2"/>
      </rPr>
      <t xml:space="preserve"> mit 0,00 qm)</t>
    </r>
  </si>
  <si>
    <r>
      <t xml:space="preserve">Projektsteuerungskosten-Pauschale
</t>
    </r>
    <r>
      <rPr>
        <i/>
        <sz val="11"/>
        <rFont val="Arial"/>
        <family val="2"/>
      </rPr>
      <t>(Pauschale für Personal- und Sachkosten; 7% auf die Positionen 1, 2 und 4.1) Hinweis s.u.</t>
    </r>
  </si>
  <si>
    <r>
      <t xml:space="preserve">Baunebenkosten </t>
    </r>
    <r>
      <rPr>
        <i/>
        <sz val="11"/>
        <rFont val="Arial"/>
        <family val="2"/>
      </rPr>
      <t>(KGr 700 nach DIN 276, bei privaten Fördernehmern ohne KGr 710)</t>
    </r>
  </si>
  <si>
    <r>
      <t>davon in 20</t>
    </r>
    <r>
      <rPr>
        <b/>
        <sz val="12"/>
        <color indexed="10"/>
        <rFont val="Arial"/>
        <family val="2"/>
      </rPr>
      <t>XX</t>
    </r>
  </si>
  <si>
    <r>
      <t>förderfähige Personal-kosten 20</t>
    </r>
    <r>
      <rPr>
        <b/>
        <sz val="10"/>
        <color indexed="10"/>
        <rFont val="Arial"/>
        <family val="2"/>
      </rPr>
      <t>XX</t>
    </r>
  </si>
  <si>
    <t>Investitionen</t>
  </si>
  <si>
    <r>
      <t>davon in 20</t>
    </r>
    <r>
      <rPr>
        <b/>
        <sz val="12"/>
        <color indexed="10"/>
        <rFont val="Arial"/>
        <family val="2"/>
      </rPr>
      <t>XX</t>
    </r>
  </si>
  <si>
    <r>
      <rPr>
        <b/>
        <sz val="12"/>
        <color indexed="10"/>
        <rFont val="Arial"/>
        <family val="2"/>
      </rPr>
      <t>xx</t>
    </r>
    <r>
      <rPr>
        <b/>
        <sz val="12"/>
        <rFont val="Arial"/>
        <family val="2"/>
      </rPr>
      <t>.</t>
    </r>
    <r>
      <rPr>
        <b/>
        <sz val="12"/>
        <color indexed="10"/>
        <rFont val="Arial"/>
        <family val="2"/>
      </rPr>
      <t>xx</t>
    </r>
    <r>
      <rPr>
        <b/>
        <sz val="12"/>
        <rFont val="Arial"/>
        <family val="2"/>
      </rPr>
      <t>.20</t>
    </r>
    <r>
      <rPr>
        <b/>
        <sz val="12"/>
        <color indexed="10"/>
        <rFont val="Arial"/>
        <family val="2"/>
      </rPr>
      <t>xx</t>
    </r>
  </si>
  <si>
    <t>Bearbeitungsstand:</t>
  </si>
  <si>
    <t>Bitte nach Bewilligung beachten: Abweichungen von über 20% pro Position erfordern eine erneute Genehmigung.</t>
  </si>
  <si>
    <t>anrechenbarer Betrag</t>
  </si>
  <si>
    <t>Mitarbeiter D (Name, Tätigkeit, Entgeltgruppe)</t>
  </si>
  <si>
    <t>Zu 2.4.2) Für die Pauschale wird für das Jahr 2020 ein Wert in Höhe von 3,64 € je qm und Monat angesetzt. Er erhöht sich je Kalenderjahr um 1,5% gegenüber dem Vorjahr. Erfolgt die Nutzung des Mietobjektes nur anteilig (räumlich und/oder zeitlich) für das bewilligte Projekt, so erfolgt auch die Berechnung der Mietnebenkosten nur bezogen auf den Anteil, der auf das Projekt entfällt.</t>
  </si>
  <si>
    <t>Formularstand: 20.12.2019</t>
  </si>
  <si>
    <r>
      <t xml:space="preserve">Betriebskostenpauschale
</t>
    </r>
    <r>
      <rPr>
        <i/>
        <sz val="11"/>
        <rFont val="Arial"/>
        <family val="2"/>
      </rPr>
      <t>(Pauschale wird auf Basis der qm ermittelt; Formel für 2020: 3,64 €; 2021: 3,69 €; 2022: 3,74 € je qm und Monat, bitte Kalkulationshilfe beachten, Hinweis s.u.)</t>
    </r>
  </si>
  <si>
    <t>Programmjahr 2020</t>
  </si>
  <si>
    <t>Projektname: Aufsuchende und interkulturelle Nachbarschaftsarbeit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</si>
</sst>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0.00\ &quot;€&quot;;[Red]\-#,##0.00\ &quot;€&quot;"/>
    <numFmt numFmtId="164" formatCode="_-* #,##0.00\ [$€-1]_-;\-* #,##0.00\ [$€-1]_-;_-* &quot;-&quot;??\ [$€-1]_-"/>
    <numFmt numFmtId="165" formatCode="#,##0.00\ [$€-1]"/>
    <numFmt numFmtId="166" formatCode="&quot;Sp &quot;0"/>
    <numFmt numFmtId="167" formatCode="_-* #,##0.00\ [$€-407]_-;\-* #,##0.00\ [$€-407]_-;_-* &quot;-&quot;??\ [$€-407]_-;_-@_-"/>
    <numFmt numFmtId="168" formatCode="0.0%"/>
    <numFmt numFmtId="169" formatCode="0.0"/>
    <numFmt numFmtId="170" formatCode="#,##0.0"/>
  </numFmts>
  <fonts count="42" x14ac:knownFonts="1">
    <font>
      <sz val="10"/>
      <name val="Arial"/>
    </font>
    <font>
      <sz val="10"/>
      <name val="Arial"/>
      <family val="2"/>
    </font>
    <font>
      <b/>
      <sz val="12"/>
      <name val="Arial"/>
      <family val="2"/>
    </font>
    <font>
      <sz val="12"/>
      <name val="Arial"/>
      <family val="2"/>
    </font>
    <font>
      <b/>
      <sz val="14"/>
      <name val="Arial"/>
      <family val="2"/>
    </font>
    <font>
      <sz val="12"/>
      <name val="Arial"/>
      <family val="2"/>
    </font>
    <font>
      <b/>
      <sz val="12"/>
      <name val="Arial"/>
      <family val="2"/>
    </font>
    <font>
      <i/>
      <sz val="12"/>
      <name val="Arial"/>
      <family val="2"/>
    </font>
    <font>
      <b/>
      <u/>
      <sz val="12"/>
      <name val="Arial"/>
      <family val="2"/>
    </font>
    <font>
      <sz val="12"/>
      <color indexed="8"/>
      <name val="Arial"/>
      <family val="2"/>
    </font>
    <font>
      <b/>
      <sz val="11"/>
      <name val="Arial"/>
      <family val="2"/>
    </font>
    <font>
      <sz val="11"/>
      <name val="Arial"/>
      <family val="2"/>
    </font>
    <font>
      <sz val="8"/>
      <name val="Arial"/>
      <family val="2"/>
    </font>
    <font>
      <sz val="10"/>
      <name val="Arial"/>
      <family val="2"/>
    </font>
    <font>
      <i/>
      <sz val="10"/>
      <name val="Arial"/>
      <family val="2"/>
    </font>
    <font>
      <b/>
      <sz val="10"/>
      <name val="Arial"/>
      <family val="2"/>
    </font>
    <font>
      <b/>
      <u/>
      <sz val="11"/>
      <name val="Arial"/>
      <family val="2"/>
    </font>
    <font>
      <sz val="14"/>
      <color indexed="8"/>
      <name val="Calibri"/>
      <family val="2"/>
    </font>
    <font>
      <sz val="9"/>
      <color indexed="81"/>
      <name val="Tahoma"/>
      <family val="2"/>
    </font>
    <font>
      <b/>
      <sz val="9"/>
      <color indexed="81"/>
      <name val="Tahoma"/>
      <family val="2"/>
    </font>
    <font>
      <sz val="7"/>
      <name val="Arial"/>
      <family val="2"/>
    </font>
    <font>
      <i/>
      <sz val="11"/>
      <name val="Arial"/>
      <family val="2"/>
    </font>
    <font>
      <b/>
      <sz val="12"/>
      <color indexed="8"/>
      <name val="Arial"/>
      <family val="2"/>
    </font>
    <font>
      <b/>
      <u/>
      <sz val="16"/>
      <name val="Arial"/>
      <family val="2"/>
    </font>
    <font>
      <b/>
      <sz val="13"/>
      <name val="Arial"/>
      <family val="2"/>
    </font>
    <font>
      <b/>
      <sz val="13"/>
      <color indexed="10"/>
      <name val="Arial"/>
      <family val="2"/>
    </font>
    <font>
      <sz val="11"/>
      <color indexed="10"/>
      <name val="Arial"/>
      <family val="2"/>
    </font>
    <font>
      <i/>
      <sz val="11"/>
      <color indexed="10"/>
      <name val="Arial"/>
      <family val="2"/>
    </font>
    <font>
      <b/>
      <sz val="12"/>
      <color indexed="10"/>
      <name val="Arial"/>
      <family val="2"/>
    </font>
    <font>
      <b/>
      <sz val="10"/>
      <color indexed="10"/>
      <name val="Arial"/>
      <family val="2"/>
    </font>
    <font>
      <b/>
      <sz val="12"/>
      <color rgb="FFFF0000"/>
      <name val="Arial"/>
      <family val="2"/>
    </font>
    <font>
      <sz val="12"/>
      <color rgb="FFFF0000"/>
      <name val="Arial"/>
      <family val="2"/>
    </font>
    <font>
      <sz val="10"/>
      <color theme="0" tint="-0.14999847407452621"/>
      <name val="Arial"/>
      <family val="2"/>
    </font>
    <font>
      <i/>
      <sz val="10"/>
      <color theme="1"/>
      <name val="Arial"/>
      <family val="2"/>
    </font>
    <font>
      <sz val="8"/>
      <color theme="1"/>
      <name val="Calibri"/>
      <family val="2"/>
      <scheme val="minor"/>
    </font>
    <font>
      <b/>
      <sz val="14"/>
      <color theme="1"/>
      <name val="Calibri"/>
      <family val="2"/>
      <scheme val="minor"/>
    </font>
    <font>
      <sz val="10"/>
      <color theme="1"/>
      <name val="Arial"/>
      <family val="2"/>
    </font>
    <font>
      <b/>
      <sz val="10"/>
      <color theme="1"/>
      <name val="Arial"/>
      <family val="2"/>
    </font>
    <font>
      <sz val="10"/>
      <color theme="0"/>
      <name val="Arial"/>
      <family val="2"/>
    </font>
    <font>
      <sz val="10"/>
      <color theme="0" tint="-0.34998626667073579"/>
      <name val="Arial"/>
      <family val="2"/>
    </font>
    <font>
      <sz val="14"/>
      <color theme="0" tint="-0.14999847407452621"/>
      <name val="Arial"/>
      <family val="2"/>
    </font>
    <font>
      <sz val="7"/>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top style="thin">
        <color indexed="64"/>
      </top>
      <bottom/>
      <diagonal/>
    </border>
    <border>
      <left style="medium">
        <color indexed="64"/>
      </left>
      <right/>
      <top/>
      <bottom style="medium">
        <color indexed="64"/>
      </bottom>
      <diagonal/>
    </border>
    <border>
      <left/>
      <right/>
      <top/>
      <bottom style="thin">
        <color indexed="64"/>
      </bottom>
      <diagonal/>
    </border>
  </borders>
  <cellStyleXfs count="3">
    <xf numFmtId="0" fontId="0" fillId="0" borderId="0"/>
    <xf numFmtId="164" fontId="1" fillId="0" borderId="0" applyFont="0" applyFill="0" applyBorder="0" applyAlignment="0" applyProtection="0"/>
    <xf numFmtId="9" fontId="13" fillId="0" borderId="0" applyFont="0" applyFill="0" applyBorder="0" applyAlignment="0" applyProtection="0"/>
  </cellStyleXfs>
  <cellXfs count="158">
    <xf numFmtId="0" fontId="0" fillId="0" borderId="0" xfId="0"/>
    <xf numFmtId="0" fontId="5" fillId="0" borderId="0" xfId="0" applyFont="1"/>
    <xf numFmtId="165" fontId="30" fillId="0" borderId="1" xfId="0" applyNumberFormat="1" applyFont="1" applyBorder="1" applyProtection="1">
      <protection locked="0"/>
    </xf>
    <xf numFmtId="165" fontId="30" fillId="0" borderId="2" xfId="0" applyNumberFormat="1" applyFont="1" applyBorder="1" applyProtection="1">
      <protection locked="0"/>
    </xf>
    <xf numFmtId="0" fontId="31" fillId="0" borderId="1" xfId="0" applyFont="1" applyBorder="1" applyAlignment="1" applyProtection="1">
      <alignment wrapText="1"/>
      <protection locked="0"/>
    </xf>
    <xf numFmtId="165" fontId="2" fillId="0" borderId="1" xfId="0" applyNumberFormat="1" applyFont="1" applyBorder="1" applyProtection="1"/>
    <xf numFmtId="0" fontId="0" fillId="2" borderId="3" xfId="0" applyFill="1" applyBorder="1" applyProtection="1"/>
    <xf numFmtId="0" fontId="32" fillId="2" borderId="4" xfId="0" applyFont="1" applyFill="1" applyBorder="1" applyProtection="1"/>
    <xf numFmtId="0" fontId="10" fillId="2" borderId="5" xfId="0" applyFont="1" applyFill="1" applyBorder="1" applyProtection="1"/>
    <xf numFmtId="165" fontId="2" fillId="0" borderId="1" xfId="0" applyNumberFormat="1" applyFont="1" applyFill="1" applyBorder="1" applyAlignment="1" applyProtection="1">
      <alignment vertical="center"/>
      <protection hidden="1"/>
    </xf>
    <xf numFmtId="0" fontId="2" fillId="0" borderId="1" xfId="0" applyFont="1" applyBorder="1" applyAlignment="1" applyProtection="1">
      <alignment wrapText="1"/>
    </xf>
    <xf numFmtId="165" fontId="4" fillId="2" borderId="2" xfId="0" applyNumberFormat="1" applyFont="1" applyFill="1" applyBorder="1" applyProtection="1"/>
    <xf numFmtId="0" fontId="3" fillId="0" borderId="1" xfId="0" applyFont="1" applyBorder="1" applyAlignment="1" applyProtection="1">
      <alignment wrapText="1"/>
    </xf>
    <xf numFmtId="165" fontId="2" fillId="0" borderId="2" xfId="0" applyNumberFormat="1" applyFont="1" applyFill="1" applyBorder="1" applyProtection="1"/>
    <xf numFmtId="0" fontId="5" fillId="0" borderId="1" xfId="0" applyFont="1" applyBorder="1" applyProtection="1"/>
    <xf numFmtId="165" fontId="3" fillId="0" borderId="2" xfId="0" applyNumberFormat="1" applyFont="1" applyBorder="1" applyProtection="1"/>
    <xf numFmtId="0" fontId="0" fillId="0" borderId="1" xfId="0" applyBorder="1" applyProtection="1"/>
    <xf numFmtId="165" fontId="2" fillId="0" borderId="2" xfId="0" applyNumberFormat="1" applyFont="1" applyBorder="1" applyProtection="1"/>
    <xf numFmtId="0" fontId="3" fillId="0" borderId="1" xfId="0" applyFont="1" applyBorder="1" applyProtection="1"/>
    <xf numFmtId="0" fontId="2" fillId="0" borderId="1" xfId="0" applyFont="1" applyBorder="1" applyAlignment="1" applyProtection="1">
      <alignment vertical="center" wrapText="1"/>
    </xf>
    <xf numFmtId="165" fontId="30" fillId="0" borderId="1" xfId="0" applyNumberFormat="1" applyFont="1" applyBorder="1" applyProtection="1"/>
    <xf numFmtId="0" fontId="3" fillId="0" borderId="1" xfId="0" applyFont="1" applyFill="1" applyBorder="1" applyAlignment="1" applyProtection="1">
      <alignment vertical="top" wrapText="1"/>
    </xf>
    <xf numFmtId="165" fontId="4" fillId="2" borderId="2" xfId="0" applyNumberFormat="1" applyFont="1" applyFill="1" applyBorder="1" applyAlignment="1" applyProtection="1">
      <alignment vertical="center"/>
    </xf>
    <xf numFmtId="0" fontId="2" fillId="2" borderId="1" xfId="0" applyFont="1" applyFill="1" applyBorder="1" applyAlignment="1" applyProtection="1">
      <alignment horizontal="center"/>
    </xf>
    <xf numFmtId="167" fontId="0" fillId="0" borderId="0" xfId="0" applyNumberFormat="1"/>
    <xf numFmtId="2" fontId="0" fillId="0" borderId="0" xfId="0" applyNumberFormat="1"/>
    <xf numFmtId="167" fontId="14" fillId="2" borderId="1" xfId="2" applyNumberFormat="1" applyFont="1" applyFill="1" applyBorder="1" applyProtection="1"/>
    <xf numFmtId="0" fontId="33" fillId="2" borderId="1" xfId="0" applyNumberFormat="1" applyFont="1" applyFill="1" applyBorder="1" applyAlignment="1" applyProtection="1">
      <alignment wrapText="1"/>
    </xf>
    <xf numFmtId="167" fontId="33" fillId="2" borderId="1" xfId="0" applyNumberFormat="1" applyFont="1" applyFill="1" applyBorder="1" applyAlignment="1" applyProtection="1">
      <alignment wrapText="1"/>
    </xf>
    <xf numFmtId="0" fontId="15" fillId="0" borderId="0" xfId="0" applyFont="1"/>
    <xf numFmtId="0" fontId="34" fillId="0" borderId="1" xfId="0" applyNumberFormat="1" applyFont="1" applyFill="1" applyBorder="1" applyAlignment="1" applyProtection="1">
      <alignment wrapText="1"/>
    </xf>
    <xf numFmtId="0" fontId="1" fillId="3" borderId="1" xfId="0" applyNumberFormat="1" applyFont="1" applyFill="1" applyBorder="1" applyAlignment="1" applyProtection="1">
      <alignment wrapText="1"/>
    </xf>
    <xf numFmtId="0" fontId="1" fillId="0" borderId="1" xfId="0" applyNumberFormat="1" applyFont="1" applyFill="1" applyBorder="1" applyAlignment="1" applyProtection="1">
      <alignment wrapText="1"/>
    </xf>
    <xf numFmtId="166" fontId="34" fillId="0" borderId="1" xfId="0" applyNumberFormat="1" applyFont="1" applyFill="1" applyBorder="1" applyAlignment="1" applyProtection="1">
      <alignment horizontal="center" wrapText="1"/>
    </xf>
    <xf numFmtId="0" fontId="15" fillId="0" borderId="1" xfId="0" applyNumberFormat="1" applyFont="1" applyFill="1" applyBorder="1" applyAlignment="1" applyProtection="1">
      <alignment wrapText="1"/>
    </xf>
    <xf numFmtId="0" fontId="0" fillId="0" borderId="1" xfId="0" applyNumberFormat="1" applyBorder="1" applyAlignment="1" applyProtection="1">
      <alignment wrapText="1"/>
    </xf>
    <xf numFmtId="0" fontId="1" fillId="0" borderId="1" xfId="0" applyNumberFormat="1" applyFont="1" applyBorder="1" applyAlignment="1" applyProtection="1">
      <alignment wrapText="1"/>
    </xf>
    <xf numFmtId="166" fontId="34" fillId="0" borderId="1" xfId="0" applyNumberFormat="1" applyFont="1" applyBorder="1" applyAlignment="1" applyProtection="1">
      <alignment horizontal="center" wrapText="1"/>
    </xf>
    <xf numFmtId="0" fontId="34" fillId="0" borderId="1" xfId="0" applyNumberFormat="1" applyFont="1" applyBorder="1" applyAlignment="1" applyProtection="1">
      <alignment wrapText="1"/>
    </xf>
    <xf numFmtId="3" fontId="1" fillId="0" borderId="1" xfId="0" applyNumberFormat="1" applyFont="1" applyBorder="1" applyProtection="1"/>
    <xf numFmtId="3" fontId="14" fillId="2" borderId="1" xfId="0" applyNumberFormat="1" applyFont="1" applyFill="1" applyBorder="1" applyProtection="1"/>
    <xf numFmtId="167" fontId="14" fillId="2" borderId="1" xfId="0" applyNumberFormat="1" applyFont="1" applyFill="1" applyBorder="1" applyAlignment="1" applyProtection="1">
      <alignment wrapText="1"/>
    </xf>
    <xf numFmtId="167" fontId="14" fillId="2" borderId="1" xfId="0" applyNumberFormat="1" applyFont="1" applyFill="1" applyBorder="1" applyProtection="1"/>
    <xf numFmtId="1" fontId="14" fillId="2" borderId="1" xfId="0" applyNumberFormat="1" applyFont="1" applyFill="1" applyBorder="1" applyProtection="1"/>
    <xf numFmtId="168" fontId="14" fillId="2" borderId="1" xfId="0" applyNumberFormat="1" applyFont="1" applyFill="1" applyBorder="1" applyProtection="1"/>
    <xf numFmtId="0" fontId="35" fillId="0" borderId="0" xfId="0" applyFont="1" applyProtection="1"/>
    <xf numFmtId="0" fontId="0" fillId="0" borderId="0" xfId="0" applyProtection="1"/>
    <xf numFmtId="0" fontId="1" fillId="4" borderId="0" xfId="0" applyFont="1" applyFill="1" applyProtection="1"/>
    <xf numFmtId="0" fontId="0" fillId="4" borderId="0" xfId="0" applyFill="1" applyProtection="1"/>
    <xf numFmtId="0" fontId="15" fillId="0" borderId="0" xfId="0" applyFont="1" applyAlignment="1" applyProtection="1">
      <alignment vertical="top"/>
    </xf>
    <xf numFmtId="0" fontId="0" fillId="0" borderId="1" xfId="0" applyNumberFormat="1" applyFill="1" applyBorder="1" applyAlignment="1" applyProtection="1">
      <alignment wrapText="1"/>
    </xf>
    <xf numFmtId="3" fontId="1" fillId="0" borderId="1" xfId="0" applyNumberFormat="1" applyFont="1" applyFill="1" applyBorder="1" applyProtection="1"/>
    <xf numFmtId="167" fontId="36" fillId="0" borderId="1" xfId="0" applyNumberFormat="1" applyFont="1" applyFill="1" applyBorder="1" applyAlignment="1" applyProtection="1">
      <alignment wrapText="1"/>
    </xf>
    <xf numFmtId="0" fontId="0" fillId="0" borderId="0" xfId="0" applyFill="1" applyProtection="1"/>
    <xf numFmtId="0" fontId="36" fillId="0" borderId="0" xfId="0" applyNumberFormat="1" applyFont="1" applyFill="1" applyBorder="1" applyAlignment="1" applyProtection="1">
      <alignment wrapText="1"/>
    </xf>
    <xf numFmtId="167" fontId="36" fillId="0" borderId="0" xfId="0" applyNumberFormat="1" applyFont="1" applyFill="1" applyBorder="1" applyAlignment="1" applyProtection="1">
      <alignment wrapText="1"/>
    </xf>
    <xf numFmtId="3" fontId="15" fillId="0" borderId="1" xfId="0" applyNumberFormat="1" applyFont="1" applyFill="1" applyBorder="1" applyProtection="1"/>
    <xf numFmtId="167" fontId="37" fillId="0" borderId="1" xfId="0" applyNumberFormat="1" applyFont="1" applyFill="1" applyBorder="1" applyAlignment="1" applyProtection="1">
      <alignment wrapText="1"/>
    </xf>
    <xf numFmtId="3" fontId="1" fillId="0" borderId="0" xfId="0" applyNumberFormat="1" applyFont="1" applyBorder="1" applyProtection="1"/>
    <xf numFmtId="0" fontId="15" fillId="0" borderId="0" xfId="0" applyFont="1" applyProtection="1"/>
    <xf numFmtId="0" fontId="36" fillId="0" borderId="0" xfId="0" applyNumberFormat="1" applyFont="1" applyBorder="1" applyAlignment="1" applyProtection="1">
      <alignment wrapText="1"/>
    </xf>
    <xf numFmtId="167" fontId="1" fillId="4" borderId="1" xfId="0" applyNumberFormat="1" applyFont="1" applyFill="1" applyBorder="1" applyAlignment="1" applyProtection="1">
      <alignment wrapText="1"/>
      <protection locked="0"/>
    </xf>
    <xf numFmtId="167" fontId="1" fillId="0" borderId="1" xfId="0" applyNumberFormat="1" applyFont="1" applyFill="1" applyBorder="1" applyProtection="1"/>
    <xf numFmtId="168" fontId="1" fillId="0" borderId="1" xfId="0" applyNumberFormat="1" applyFont="1" applyFill="1" applyBorder="1" applyProtection="1"/>
    <xf numFmtId="167" fontId="1" fillId="0" borderId="1" xfId="2" applyNumberFormat="1" applyFont="1" applyFill="1" applyBorder="1" applyProtection="1"/>
    <xf numFmtId="0" fontId="0" fillId="0" borderId="0" xfId="0" applyFill="1" applyProtection="1">
      <protection locked="0"/>
    </xf>
    <xf numFmtId="167" fontId="1" fillId="4" borderId="1" xfId="0" applyNumberFormat="1" applyFont="1" applyFill="1" applyBorder="1" applyProtection="1">
      <protection locked="0"/>
    </xf>
    <xf numFmtId="3" fontId="1" fillId="4" borderId="1" xfId="0" applyNumberFormat="1" applyFont="1" applyFill="1" applyBorder="1" applyProtection="1">
      <protection locked="0"/>
    </xf>
    <xf numFmtId="169" fontId="1" fillId="4" borderId="1" xfId="0" applyNumberFormat="1" applyFont="1" applyFill="1" applyBorder="1" applyProtection="1">
      <protection locked="0"/>
    </xf>
    <xf numFmtId="170" fontId="1" fillId="0" borderId="1" xfId="0" applyNumberFormat="1" applyFont="1" applyFill="1" applyBorder="1" applyProtection="1"/>
    <xf numFmtId="170" fontId="14" fillId="2" borderId="1" xfId="0" applyNumberFormat="1" applyFont="1" applyFill="1" applyBorder="1" applyProtection="1"/>
    <xf numFmtId="0" fontId="1" fillId="0" borderId="0" xfId="0" applyFont="1" applyAlignment="1" applyProtection="1">
      <alignment horizontal="right"/>
    </xf>
    <xf numFmtId="0" fontId="38" fillId="0" borderId="0" xfId="0" applyFont="1" applyProtection="1">
      <protection locked="0"/>
    </xf>
    <xf numFmtId="0" fontId="5" fillId="0" borderId="0" xfId="0" applyFont="1" applyProtection="1"/>
    <xf numFmtId="0" fontId="39" fillId="0" borderId="0" xfId="0" applyFont="1" applyProtection="1">
      <protection hidden="1"/>
    </xf>
    <xf numFmtId="0" fontId="32" fillId="2" borderId="6" xfId="0" applyFont="1" applyFill="1" applyBorder="1" applyProtection="1">
      <protection hidden="1"/>
    </xf>
    <xf numFmtId="0" fontId="6" fillId="0" borderId="0" xfId="0" applyFont="1" applyAlignment="1" applyProtection="1">
      <alignment horizontal="left"/>
    </xf>
    <xf numFmtId="0" fontId="2" fillId="0" borderId="0" xfId="0" applyFont="1" applyAlignment="1" applyProtection="1">
      <alignment horizontal="center"/>
    </xf>
    <xf numFmtId="0" fontId="3" fillId="0" borderId="1" xfId="0" applyFont="1" applyBorder="1" applyAlignment="1" applyProtection="1">
      <alignment horizontal="center" vertical="top"/>
    </xf>
    <xf numFmtId="0" fontId="2" fillId="0" borderId="1" xfId="0" applyFont="1" applyBorder="1" applyAlignment="1" applyProtection="1">
      <alignment horizontal="center" vertical="top"/>
    </xf>
    <xf numFmtId="0" fontId="2" fillId="0" borderId="1" xfId="0" applyFont="1" applyBorder="1" applyAlignment="1" applyProtection="1">
      <alignment vertical="top" wrapText="1"/>
    </xf>
    <xf numFmtId="49" fontId="3" fillId="0" borderId="1" xfId="0" applyNumberFormat="1" applyFont="1" applyBorder="1" applyAlignment="1" applyProtection="1">
      <alignment horizontal="center" vertical="top"/>
    </xf>
    <xf numFmtId="0" fontId="3" fillId="0" borderId="7" xfId="0" applyFont="1" applyFill="1" applyBorder="1" applyAlignment="1" applyProtection="1">
      <alignment wrapText="1"/>
    </xf>
    <xf numFmtId="2" fontId="0" fillId="0" borderId="0" xfId="0" applyNumberFormat="1" applyProtection="1"/>
    <xf numFmtId="0" fontId="3" fillId="0" borderId="0" xfId="0" applyFont="1" applyFill="1" applyBorder="1" applyAlignment="1" applyProtection="1">
      <alignment wrapText="1"/>
    </xf>
    <xf numFmtId="0" fontId="3" fillId="0" borderId="1" xfId="0" applyFont="1" applyBorder="1" applyAlignment="1" applyProtection="1">
      <alignment vertical="top" wrapText="1"/>
    </xf>
    <xf numFmtId="0" fontId="2" fillId="0" borderId="1" xfId="0" applyFont="1" applyBorder="1" applyAlignment="1" applyProtection="1">
      <alignment horizontal="center" vertical="center"/>
    </xf>
    <xf numFmtId="0" fontId="0" fillId="0" borderId="0" xfId="0" applyAlignment="1" applyProtection="1">
      <alignment vertical="top"/>
    </xf>
    <xf numFmtId="0" fontId="3" fillId="0" borderId="0" xfId="0" applyFont="1" applyProtection="1"/>
    <xf numFmtId="0" fontId="0" fillId="0" borderId="0" xfId="0" applyBorder="1" applyProtection="1"/>
    <xf numFmtId="49" fontId="3" fillId="0" borderId="0" xfId="0" applyNumberFormat="1" applyFont="1" applyBorder="1" applyAlignment="1" applyProtection="1">
      <alignment horizontal="left"/>
    </xf>
    <xf numFmtId="49" fontId="5" fillId="0" borderId="0" xfId="0" applyNumberFormat="1" applyFont="1" applyBorder="1" applyAlignment="1" applyProtection="1">
      <alignment horizontal="left"/>
    </xf>
    <xf numFmtId="49" fontId="9" fillId="0" borderId="0" xfId="0" applyNumberFormat="1" applyFont="1" applyBorder="1" applyAlignment="1" applyProtection="1">
      <alignment horizontal="left" wrapText="1"/>
    </xf>
    <xf numFmtId="0" fontId="0" fillId="0" borderId="0" xfId="0" applyBorder="1" applyAlignment="1" applyProtection="1">
      <alignment vertical="top"/>
    </xf>
    <xf numFmtId="49" fontId="3" fillId="0" borderId="0" xfId="0" applyNumberFormat="1" applyFont="1" applyAlignment="1" applyProtection="1">
      <alignment horizontal="left"/>
    </xf>
    <xf numFmtId="49" fontId="9" fillId="0" borderId="0" xfId="0" applyNumberFormat="1" applyFont="1" applyBorder="1" applyAlignment="1" applyProtection="1">
      <alignment horizontal="left" vertical="top"/>
    </xf>
    <xf numFmtId="0" fontId="2" fillId="2" borderId="5" xfId="0" applyFont="1" applyFill="1" applyBorder="1" applyAlignment="1" applyProtection="1">
      <alignment horizontal="center"/>
      <protection locked="0"/>
    </xf>
    <xf numFmtId="0" fontId="0" fillId="2" borderId="5" xfId="0" applyFill="1" applyBorder="1" applyProtection="1">
      <protection locked="0"/>
    </xf>
    <xf numFmtId="0" fontId="12" fillId="2" borderId="0" xfId="0" applyFont="1" applyFill="1" applyBorder="1" applyAlignment="1" applyProtection="1">
      <alignment horizontal="right"/>
      <protection locked="0"/>
    </xf>
    <xf numFmtId="0" fontId="40" fillId="2" borderId="0" xfId="0" applyFont="1" applyFill="1" applyBorder="1" applyAlignment="1" applyProtection="1">
      <alignment horizontal="left"/>
      <protection locked="0"/>
    </xf>
    <xf numFmtId="0" fontId="2" fillId="2" borderId="8" xfId="0" applyFont="1" applyFill="1" applyBorder="1" applyAlignment="1" applyProtection="1">
      <alignment horizontal="left"/>
      <protection locked="0"/>
    </xf>
    <xf numFmtId="0" fontId="0" fillId="2" borderId="8" xfId="0" applyFill="1" applyBorder="1" applyProtection="1">
      <protection locked="0"/>
    </xf>
    <xf numFmtId="0" fontId="2" fillId="2" borderId="1" xfId="0" applyFont="1" applyFill="1" applyBorder="1" applyAlignment="1" applyProtection="1">
      <alignment horizontal="center"/>
      <protection locked="0"/>
    </xf>
    <xf numFmtId="0" fontId="0" fillId="0" borderId="2" xfId="0" applyBorder="1" applyProtection="1"/>
    <xf numFmtId="165" fontId="2" fillId="0" borderId="2" xfId="0" applyNumberFormat="1" applyFont="1" applyFill="1" applyBorder="1" applyAlignment="1" applyProtection="1">
      <alignment vertical="center"/>
    </xf>
    <xf numFmtId="0" fontId="1" fillId="0" borderId="0" xfId="0" applyFont="1" applyBorder="1" applyAlignment="1">
      <alignment wrapText="1"/>
    </xf>
    <xf numFmtId="8" fontId="1" fillId="0" borderId="0" xfId="0" applyNumberFormat="1" applyFont="1" applyBorder="1" applyAlignment="1">
      <alignment wrapText="1"/>
    </xf>
    <xf numFmtId="0" fontId="0" fillId="0" borderId="0" xfId="0" applyBorder="1"/>
    <xf numFmtId="0" fontId="15" fillId="0" borderId="0" xfId="0" applyFont="1" applyBorder="1"/>
    <xf numFmtId="0" fontId="1" fillId="0" borderId="0" xfId="0" applyFont="1" applyBorder="1" applyAlignment="1" applyProtection="1"/>
    <xf numFmtId="167" fontId="36" fillId="0" borderId="1" xfId="0" applyNumberFormat="1" applyFont="1" applyFill="1" applyBorder="1" applyAlignment="1" applyProtection="1">
      <alignment wrapText="1"/>
      <protection locked="0"/>
    </xf>
    <xf numFmtId="165" fontId="2" fillId="0" borderId="2" xfId="0" applyNumberFormat="1" applyFont="1" applyBorder="1" applyAlignment="1" applyProtection="1">
      <alignment shrinkToFit="1"/>
    </xf>
    <xf numFmtId="49" fontId="1" fillId="4" borderId="1" xfId="0" applyNumberFormat="1" applyFont="1" applyFill="1" applyBorder="1" applyAlignment="1" applyProtection="1">
      <alignment wrapText="1"/>
      <protection locked="0"/>
    </xf>
    <xf numFmtId="49" fontId="1" fillId="4" borderId="1" xfId="0" applyNumberFormat="1" applyFont="1" applyFill="1" applyBorder="1" applyProtection="1">
      <protection locked="0"/>
    </xf>
    <xf numFmtId="166" fontId="41" fillId="0" borderId="1" xfId="0" applyNumberFormat="1" applyFont="1" applyBorder="1" applyAlignment="1" applyProtection="1">
      <alignment horizontal="center" wrapText="1"/>
    </xf>
    <xf numFmtId="166" fontId="41" fillId="3" borderId="1" xfId="0" applyNumberFormat="1" applyFont="1" applyFill="1" applyBorder="1" applyAlignment="1" applyProtection="1">
      <alignment horizontal="center" wrapText="1"/>
    </xf>
    <xf numFmtId="166" fontId="41" fillId="0" borderId="1" xfId="0" applyNumberFormat="1" applyFont="1" applyFill="1" applyBorder="1" applyAlignment="1" applyProtection="1">
      <alignment horizontal="center" wrapText="1"/>
    </xf>
    <xf numFmtId="0" fontId="20" fillId="0" borderId="0" xfId="0" applyFont="1" applyProtection="1"/>
    <xf numFmtId="0" fontId="20" fillId="0" borderId="0" xfId="0" applyFont="1"/>
    <xf numFmtId="0" fontId="41" fillId="0" borderId="1" xfId="0" applyNumberFormat="1" applyFont="1" applyBorder="1" applyAlignment="1" applyProtection="1">
      <alignment wrapText="1"/>
    </xf>
    <xf numFmtId="0" fontId="41" fillId="0" borderId="1" xfId="0" applyNumberFormat="1" applyFont="1" applyFill="1" applyBorder="1" applyAlignment="1" applyProtection="1">
      <alignment wrapText="1"/>
    </xf>
    <xf numFmtId="2" fontId="36" fillId="4" borderId="1" xfId="0" applyNumberFormat="1" applyFont="1" applyFill="1" applyBorder="1" applyAlignment="1" applyProtection="1">
      <alignment wrapText="1"/>
      <protection locked="0"/>
    </xf>
    <xf numFmtId="170" fontId="1" fillId="4" borderId="1" xfId="0" applyNumberFormat="1" applyFont="1" applyFill="1" applyBorder="1" applyProtection="1">
      <protection locked="0"/>
    </xf>
    <xf numFmtId="0" fontId="24" fillId="2" borderId="9" xfId="0" applyFont="1" applyFill="1" applyBorder="1" applyAlignment="1" applyProtection="1">
      <alignment horizontal="left"/>
      <protection locked="0"/>
    </xf>
    <xf numFmtId="0" fontId="24" fillId="2" borderId="5" xfId="0" applyFont="1" applyFill="1" applyBorder="1" applyAlignment="1" applyProtection="1">
      <alignment horizontal="left"/>
    </xf>
    <xf numFmtId="0" fontId="15" fillId="0" borderId="1" xfId="0" applyFont="1" applyBorder="1" applyProtection="1"/>
    <xf numFmtId="0" fontId="31" fillId="0" borderId="1" xfId="0" applyFont="1" applyBorder="1" applyAlignment="1" applyProtection="1">
      <alignment vertical="top" wrapText="1"/>
      <protection locked="0"/>
    </xf>
    <xf numFmtId="0" fontId="10" fillId="2" borderId="0" xfId="0" applyFont="1" applyFill="1" applyBorder="1" applyAlignment="1" applyProtection="1">
      <alignment horizontal="left" vertical="center"/>
    </xf>
    <xf numFmtId="0" fontId="10" fillId="2" borderId="8" xfId="0" applyFont="1" applyFill="1" applyBorder="1" applyAlignment="1" applyProtection="1">
      <alignment horizontal="left" vertical="top"/>
    </xf>
    <xf numFmtId="0" fontId="2" fillId="0" borderId="1" xfId="0" applyFont="1" applyFill="1" applyBorder="1" applyAlignment="1" applyProtection="1">
      <alignment wrapText="1"/>
    </xf>
    <xf numFmtId="49" fontId="2" fillId="0" borderId="1" xfId="0" applyNumberFormat="1" applyFont="1" applyBorder="1" applyAlignment="1" applyProtection="1">
      <alignment horizontal="center" vertical="top"/>
    </xf>
    <xf numFmtId="0" fontId="2" fillId="0" borderId="1" xfId="0" applyFont="1" applyFill="1" applyBorder="1" applyAlignment="1" applyProtection="1">
      <alignment vertical="top" wrapText="1"/>
    </xf>
    <xf numFmtId="0" fontId="6" fillId="0" borderId="8" xfId="0" applyFont="1" applyBorder="1" applyAlignment="1" applyProtection="1"/>
    <xf numFmtId="0" fontId="2" fillId="0" borderId="8" xfId="0" applyFont="1" applyBorder="1" applyAlignment="1" applyProtection="1">
      <alignment horizontal="right"/>
    </xf>
    <xf numFmtId="0" fontId="2" fillId="0" borderId="8" xfId="0" applyFont="1" applyBorder="1" applyAlignment="1" applyProtection="1">
      <protection locked="0"/>
    </xf>
    <xf numFmtId="0" fontId="1" fillId="0" borderId="1" xfId="0" applyNumberFormat="1" applyFont="1" applyFill="1" applyBorder="1" applyAlignment="1" applyProtection="1">
      <alignment horizontal="center" wrapText="1"/>
    </xf>
    <xf numFmtId="0" fontId="23" fillId="0" borderId="0" xfId="0" applyFont="1" applyBorder="1" applyAlignment="1" applyProtection="1">
      <alignment horizontal="center" vertical="center"/>
    </xf>
    <xf numFmtId="49" fontId="9" fillId="0" borderId="0" xfId="0" applyNumberFormat="1" applyFont="1" applyBorder="1" applyAlignment="1" applyProtection="1">
      <alignment horizontal="left" vertical="top" wrapText="1"/>
    </xf>
    <xf numFmtId="0" fontId="8" fillId="0" borderId="0" xfId="0" applyFont="1" applyBorder="1" applyAlignment="1" applyProtection="1">
      <alignment horizontal="left"/>
    </xf>
    <xf numFmtId="49" fontId="3" fillId="0" borderId="0" xfId="0" applyNumberFormat="1" applyFont="1" applyBorder="1" applyAlignment="1" applyProtection="1">
      <alignment horizontal="left" vertical="top"/>
    </xf>
    <xf numFmtId="0" fontId="8" fillId="0" borderId="0" xfId="0" applyFont="1" applyBorder="1" applyAlignment="1" applyProtection="1">
      <alignment horizontal="center"/>
    </xf>
    <xf numFmtId="0" fontId="24" fillId="2" borderId="10" xfId="0" applyFont="1" applyFill="1" applyBorder="1" applyAlignment="1" applyProtection="1">
      <alignment horizontal="left"/>
      <protection locked="0"/>
    </xf>
    <xf numFmtId="0" fontId="24" fillId="2" borderId="0" xfId="0" applyFont="1" applyFill="1" applyBorder="1" applyAlignment="1" applyProtection="1">
      <alignment horizontal="left"/>
      <protection locked="0"/>
    </xf>
    <xf numFmtId="0" fontId="5" fillId="0" borderId="11" xfId="0" applyFont="1" applyBorder="1" applyAlignment="1" applyProtection="1">
      <alignment horizontal="center"/>
    </xf>
    <xf numFmtId="0" fontId="1" fillId="0" borderId="5" xfId="0" applyFont="1" applyFill="1" applyBorder="1" applyAlignment="1" applyProtection="1">
      <alignment horizontal="left"/>
    </xf>
    <xf numFmtId="0" fontId="24" fillId="2" borderId="12" xfId="0" applyFont="1" applyFill="1" applyBorder="1" applyAlignment="1" applyProtection="1">
      <alignment horizontal="left"/>
      <protection locked="0"/>
    </xf>
    <xf numFmtId="0" fontId="24" fillId="2" borderId="8" xfId="0" applyFont="1" applyFill="1" applyBorder="1" applyAlignment="1" applyProtection="1">
      <alignment horizontal="left"/>
      <protection locked="0"/>
    </xf>
    <xf numFmtId="0" fontId="5" fillId="0" borderId="0" xfId="0" applyFont="1" applyAlignment="1">
      <alignment horizontal="left"/>
    </xf>
    <xf numFmtId="49" fontId="5" fillId="0" borderId="0" xfId="0" applyNumberFormat="1" applyFont="1" applyAlignment="1" applyProtection="1">
      <alignment horizontal="center"/>
    </xf>
    <xf numFmtId="49" fontId="3" fillId="0" borderId="0" xfId="0" applyNumberFormat="1" applyFont="1" applyAlignment="1" applyProtection="1">
      <alignment horizontal="center"/>
    </xf>
    <xf numFmtId="0" fontId="3" fillId="0" borderId="0" xfId="0" applyFont="1" applyAlignment="1">
      <alignment horizontal="left"/>
    </xf>
    <xf numFmtId="49" fontId="3" fillId="0" borderId="0" xfId="0" applyNumberFormat="1" applyFont="1" applyAlignment="1" applyProtection="1">
      <alignment horizontal="left" vertical="top" wrapText="1"/>
    </xf>
    <xf numFmtId="49" fontId="3" fillId="0" borderId="0" xfId="0" applyNumberFormat="1" applyFont="1" applyAlignment="1" applyProtection="1">
      <alignment horizontal="left" vertical="top"/>
    </xf>
    <xf numFmtId="0" fontId="9" fillId="0" borderId="0" xfId="0" applyNumberFormat="1" applyFont="1" applyBorder="1" applyAlignment="1" applyProtection="1">
      <alignment horizontal="left" vertical="top" wrapText="1"/>
    </xf>
    <xf numFmtId="0" fontId="2" fillId="0" borderId="0" xfId="0" applyFont="1" applyAlignment="1" applyProtection="1">
      <alignment horizontal="left"/>
    </xf>
    <xf numFmtId="0" fontId="3" fillId="0" borderId="0" xfId="0" applyNumberFormat="1" applyFont="1" applyAlignment="1" applyProtection="1">
      <alignment horizontal="left" vertical="top" wrapText="1"/>
    </xf>
    <xf numFmtId="0" fontId="3" fillId="0" borderId="0" xfId="0" applyNumberFormat="1" applyFont="1" applyAlignment="1">
      <alignment horizontal="left" wrapText="1"/>
    </xf>
    <xf numFmtId="0" fontId="0" fillId="0" borderId="13" xfId="0" applyBorder="1" applyAlignment="1" applyProtection="1">
      <alignment horizontal="center"/>
    </xf>
  </cellXfs>
  <cellStyles count="3">
    <cellStyle name="Euro" xfId="1"/>
    <cellStyle name="Prozent" xfId="2" builtinId="5"/>
    <cellStyle name="Standard" xfId="0" builtinId="0"/>
  </cellStyles>
  <dxfs count="27">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R$5" noThreeD="1"/>
</file>

<file path=xl/ctrlProps/ctrlProp2.xml><?xml version="1.0" encoding="utf-8"?>
<formControlPr xmlns="http://schemas.microsoft.com/office/spreadsheetml/2009/9/main" objectType="Radio"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133350</xdr:colOff>
          <xdr:row>4</xdr:row>
          <xdr:rowOff>0</xdr:rowOff>
        </xdr:from>
        <xdr:to>
          <xdr:col>5</xdr:col>
          <xdr:colOff>495300</xdr:colOff>
          <xdr:row>5</xdr:row>
          <xdr:rowOff>76200</xdr:rowOff>
        </xdr:to>
        <xdr:sp macro="" textlink="">
          <xdr:nvSpPr>
            <xdr:cNvPr id="1033" name="Option Button 9" hidden="1">
              <a:extLst>
                <a:ext uri="{63B3BB69-23CF-44E3-9099-C40C66FF867C}">
                  <a14:compatExt spid="_x0000_s1033"/>
                </a:ext>
              </a:extLst>
            </xdr:cNvPr>
            <xdr:cNvSpPr/>
          </xdr:nvSpPr>
          <xdr:spPr bwMode="auto">
            <a:xfrm>
              <a:off x="0" y="0"/>
              <a:ext cx="0" cy="0"/>
            </a:xfrm>
            <a:prstGeom prst="rect">
              <a:avLst/>
            </a:prstGeom>
            <a:solidFill>
              <a:srgbClr val="D9D9D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xdr:row>
          <xdr:rowOff>209550</xdr:rowOff>
        </xdr:from>
        <xdr:to>
          <xdr:col>5</xdr:col>
          <xdr:colOff>676275</xdr:colOff>
          <xdr:row>6</xdr:row>
          <xdr:rowOff>38100</xdr:rowOff>
        </xdr:to>
        <xdr:sp macro="" textlink="">
          <xdr:nvSpPr>
            <xdr:cNvPr id="1034" name="Option Button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R80"/>
  <sheetViews>
    <sheetView showGridLines="0" tabSelected="1" view="pageBreakPreview" zoomScaleNormal="100" zoomScaleSheetLayoutView="100" workbookViewId="0">
      <selection activeCell="B6" sqref="B6:C6"/>
    </sheetView>
  </sheetViews>
  <sheetFormatPr baseColWidth="10" defaultRowHeight="15" x14ac:dyDescent="0.2"/>
  <cols>
    <col min="1" max="1" width="3" customWidth="1"/>
    <col min="2" max="2" width="6.28515625" style="1" customWidth="1"/>
    <col min="3" max="3" width="55.7109375" customWidth="1"/>
    <col min="4" max="4" width="18.7109375" customWidth="1"/>
    <col min="5" max="7" width="16.7109375" bestFit="1" customWidth="1"/>
  </cols>
  <sheetData>
    <row r="1" spans="1:18" s="46" customFormat="1" x14ac:dyDescent="0.2">
      <c r="B1" s="73"/>
    </row>
    <row r="2" spans="1:18" s="46" customFormat="1" ht="21.75" customHeight="1" x14ac:dyDescent="0.2">
      <c r="A2" s="136" t="s">
        <v>3</v>
      </c>
      <c r="B2" s="136"/>
      <c r="C2" s="136"/>
      <c r="D2" s="136"/>
      <c r="E2" s="136"/>
      <c r="F2" s="136"/>
      <c r="G2" s="136"/>
    </row>
    <row r="3" spans="1:18" s="46" customFormat="1" ht="21.6" customHeight="1" thickBot="1" x14ac:dyDescent="0.3">
      <c r="B3" s="132"/>
      <c r="C3" s="132"/>
      <c r="D3" s="132"/>
      <c r="E3" s="132"/>
      <c r="F3" s="133" t="s">
        <v>126</v>
      </c>
      <c r="G3" s="134" t="s">
        <v>125</v>
      </c>
    </row>
    <row r="4" spans="1:18" s="46" customFormat="1" ht="16.5" x14ac:dyDescent="0.25">
      <c r="B4" s="123" t="s">
        <v>133</v>
      </c>
      <c r="C4" s="124"/>
      <c r="D4" s="8" t="s">
        <v>8</v>
      </c>
      <c r="E4" s="96"/>
      <c r="F4" s="97"/>
      <c r="G4" s="6"/>
    </row>
    <row r="5" spans="1:18" s="46" customFormat="1" ht="18" x14ac:dyDescent="0.25">
      <c r="B5" s="141" t="s">
        <v>134</v>
      </c>
      <c r="C5" s="142"/>
      <c r="D5" s="127" t="s">
        <v>7</v>
      </c>
      <c r="E5" s="98"/>
      <c r="F5" s="99"/>
      <c r="G5" s="7"/>
      <c r="H5" s="74"/>
      <c r="R5" s="72">
        <v>1</v>
      </c>
    </row>
    <row r="6" spans="1:18" s="46" customFormat="1" ht="17.25" thickBot="1" x14ac:dyDescent="0.3">
      <c r="B6" s="145" t="s">
        <v>107</v>
      </c>
      <c r="C6" s="146"/>
      <c r="D6" s="128" t="s">
        <v>70</v>
      </c>
      <c r="E6" s="100"/>
      <c r="F6" s="101"/>
      <c r="G6" s="75"/>
    </row>
    <row r="7" spans="1:18" s="46" customFormat="1" ht="12.75" x14ac:dyDescent="0.2">
      <c r="B7" s="144"/>
      <c r="C7" s="144"/>
      <c r="D7" s="144"/>
      <c r="E7" s="144"/>
      <c r="F7" s="144"/>
      <c r="G7" s="144"/>
    </row>
    <row r="8" spans="1:18" s="46" customFormat="1" ht="18" customHeight="1" x14ac:dyDescent="0.25">
      <c r="B8" s="76"/>
      <c r="C8" s="77"/>
      <c r="D8" s="23" t="s">
        <v>1</v>
      </c>
      <c r="E8" s="102" t="s">
        <v>124</v>
      </c>
      <c r="F8" s="102" t="s">
        <v>121</v>
      </c>
      <c r="G8" s="102" t="s">
        <v>121</v>
      </c>
    </row>
    <row r="9" spans="1:18" s="46" customFormat="1" ht="15.75" x14ac:dyDescent="0.25">
      <c r="B9" s="78"/>
      <c r="C9" s="125" t="s">
        <v>105</v>
      </c>
      <c r="D9" s="17"/>
      <c r="E9" s="5"/>
      <c r="F9" s="16"/>
      <c r="G9" s="16"/>
    </row>
    <row r="10" spans="1:18" s="46" customFormat="1" ht="9.75" customHeight="1" x14ac:dyDescent="0.25">
      <c r="B10" s="78"/>
      <c r="C10" s="16"/>
      <c r="D10" s="17"/>
      <c r="E10" s="5"/>
      <c r="F10" s="16"/>
      <c r="G10" s="16"/>
    </row>
    <row r="11" spans="1:18" s="46" customFormat="1" ht="18" x14ac:dyDescent="0.25">
      <c r="B11" s="79">
        <v>1</v>
      </c>
      <c r="C11" s="10" t="s">
        <v>71</v>
      </c>
      <c r="D11" s="11">
        <f t="shared" ref="D11:D16" si="0">SUM(E11:G11)</f>
        <v>0</v>
      </c>
      <c r="E11" s="17">
        <f>ROUND(SUM(E12+E18),2)</f>
        <v>0</v>
      </c>
      <c r="F11" s="17">
        <f>ROUND(SUM(F12+F18),2)</f>
        <v>0</v>
      </c>
      <c r="G11" s="5">
        <f>ROUND(SUM(G12+G18),2)</f>
        <v>0</v>
      </c>
    </row>
    <row r="12" spans="1:18" s="46" customFormat="1" ht="49.5" customHeight="1" x14ac:dyDescent="0.25">
      <c r="B12" s="81" t="s">
        <v>72</v>
      </c>
      <c r="C12" s="10" t="s">
        <v>100</v>
      </c>
      <c r="D12" s="111">
        <f t="shared" si="0"/>
        <v>0</v>
      </c>
      <c r="E12" s="17">
        <f>ROUND(SUM(E13:E17),2)</f>
        <v>0</v>
      </c>
      <c r="F12" s="17">
        <f>ROUND(SUM(F13:F17),2)</f>
        <v>0</v>
      </c>
      <c r="G12" s="5">
        <f>ROUND(SUM(G13:G17),2)</f>
        <v>0</v>
      </c>
    </row>
    <row r="13" spans="1:18" s="46" customFormat="1" ht="15.75" x14ac:dyDescent="0.25">
      <c r="B13" s="79"/>
      <c r="C13" s="4" t="s">
        <v>18</v>
      </c>
      <c r="D13" s="17">
        <f t="shared" si="0"/>
        <v>0</v>
      </c>
      <c r="E13" s="3">
        <v>0</v>
      </c>
      <c r="F13" s="3">
        <v>0</v>
      </c>
      <c r="G13" s="2">
        <v>0</v>
      </c>
    </row>
    <row r="14" spans="1:18" s="46" customFormat="1" ht="15.75" x14ac:dyDescent="0.25">
      <c r="B14" s="79"/>
      <c r="C14" s="4" t="s">
        <v>17</v>
      </c>
      <c r="D14" s="17">
        <f t="shared" si="0"/>
        <v>0</v>
      </c>
      <c r="E14" s="3">
        <v>0</v>
      </c>
      <c r="F14" s="3">
        <v>0</v>
      </c>
      <c r="G14" s="2">
        <v>0</v>
      </c>
    </row>
    <row r="15" spans="1:18" s="46" customFormat="1" ht="15.75" x14ac:dyDescent="0.25">
      <c r="B15" s="79"/>
      <c r="C15" s="4" t="s">
        <v>16</v>
      </c>
      <c r="D15" s="17">
        <f t="shared" si="0"/>
        <v>0</v>
      </c>
      <c r="E15" s="3">
        <v>0</v>
      </c>
      <c r="F15" s="3">
        <v>0</v>
      </c>
      <c r="G15" s="2">
        <v>0</v>
      </c>
    </row>
    <row r="16" spans="1:18" s="46" customFormat="1" ht="15.75" x14ac:dyDescent="0.25">
      <c r="B16" s="79"/>
      <c r="C16" s="4" t="s">
        <v>129</v>
      </c>
      <c r="D16" s="17">
        <f t="shared" si="0"/>
        <v>0</v>
      </c>
      <c r="E16" s="3">
        <v>0</v>
      </c>
      <c r="F16" s="3">
        <v>0</v>
      </c>
      <c r="G16" s="2">
        <v>0</v>
      </c>
    </row>
    <row r="17" spans="2:9" s="46" customFormat="1" ht="9.75" customHeight="1" x14ac:dyDescent="0.25">
      <c r="B17" s="78"/>
      <c r="C17" s="16"/>
      <c r="D17" s="17"/>
      <c r="E17" s="5"/>
      <c r="F17" s="16"/>
      <c r="G17" s="16"/>
    </row>
    <row r="18" spans="2:9" s="46" customFormat="1" ht="15.75" x14ac:dyDescent="0.25">
      <c r="B18" s="81" t="s">
        <v>74</v>
      </c>
      <c r="C18" s="18" t="s">
        <v>73</v>
      </c>
      <c r="D18" s="17">
        <f>SUM(E18:G18)</f>
        <v>0</v>
      </c>
      <c r="E18" s="3">
        <v>0</v>
      </c>
      <c r="F18" s="3">
        <v>0</v>
      </c>
      <c r="G18" s="2">
        <v>0</v>
      </c>
    </row>
    <row r="19" spans="2:9" s="46" customFormat="1" ht="9.75" customHeight="1" x14ac:dyDescent="0.25">
      <c r="B19" s="78"/>
      <c r="C19" s="16"/>
      <c r="D19" s="17"/>
      <c r="E19" s="17"/>
      <c r="F19" s="103"/>
      <c r="G19" s="16"/>
    </row>
    <row r="20" spans="2:9" s="46" customFormat="1" ht="35.25" customHeight="1" x14ac:dyDescent="0.25">
      <c r="B20" s="79">
        <v>2</v>
      </c>
      <c r="C20" s="80" t="s">
        <v>99</v>
      </c>
      <c r="D20" s="11">
        <f t="shared" ref="D20:D31" si="1">SUM(E20:G20)</f>
        <v>0</v>
      </c>
      <c r="E20" s="17">
        <f>ROUND(SUM(E21:E23)+E24+E27+E30+E31,2)</f>
        <v>0</v>
      </c>
      <c r="F20" s="17">
        <f>ROUND(SUM(F21:F23)+F24+F27+F30+F31,2)</f>
        <v>0</v>
      </c>
      <c r="G20" s="5">
        <f>ROUND(SUM(G21:G23)+G24+G27+G30+G31,2)</f>
        <v>0</v>
      </c>
    </row>
    <row r="21" spans="2:9" s="46" customFormat="1" ht="32.1" customHeight="1" x14ac:dyDescent="0.25">
      <c r="B21" s="81" t="s">
        <v>9</v>
      </c>
      <c r="C21" s="12" t="s">
        <v>98</v>
      </c>
      <c r="D21" s="17">
        <f t="shared" si="1"/>
        <v>0</v>
      </c>
      <c r="E21" s="3">
        <v>0</v>
      </c>
      <c r="F21" s="3">
        <v>0</v>
      </c>
      <c r="G21" s="2">
        <v>0</v>
      </c>
    </row>
    <row r="22" spans="2:9" s="46" customFormat="1" ht="15.75" x14ac:dyDescent="0.25">
      <c r="B22" s="81" t="s">
        <v>10</v>
      </c>
      <c r="C22" s="82" t="s">
        <v>6</v>
      </c>
      <c r="D22" s="17">
        <f t="shared" si="1"/>
        <v>0</v>
      </c>
      <c r="E22" s="3">
        <v>0</v>
      </c>
      <c r="F22" s="3">
        <v>0</v>
      </c>
      <c r="G22" s="2">
        <v>0</v>
      </c>
    </row>
    <row r="23" spans="2:9" s="46" customFormat="1" ht="15.75" x14ac:dyDescent="0.25">
      <c r="B23" s="81" t="s">
        <v>11</v>
      </c>
      <c r="C23" s="12" t="s">
        <v>101</v>
      </c>
      <c r="D23" s="13">
        <f>SUM(E23:G23)</f>
        <v>0</v>
      </c>
      <c r="E23" s="3">
        <v>0</v>
      </c>
      <c r="F23" s="3">
        <v>0</v>
      </c>
      <c r="G23" s="2">
        <v>0</v>
      </c>
    </row>
    <row r="24" spans="2:9" s="46" customFormat="1" ht="15.75" x14ac:dyDescent="0.25">
      <c r="B24" s="130" t="s">
        <v>12</v>
      </c>
      <c r="C24" s="129" t="s">
        <v>75</v>
      </c>
      <c r="D24" s="17">
        <f t="shared" si="1"/>
        <v>0</v>
      </c>
      <c r="E24" s="17">
        <f>ROUND(SUM(E25:E26),2)</f>
        <v>0</v>
      </c>
      <c r="F24" s="17">
        <f>ROUND(SUM(F25:F26),2)</f>
        <v>0</v>
      </c>
      <c r="G24" s="17">
        <f>ROUND(SUM(G25:G26),2)</f>
        <v>0</v>
      </c>
    </row>
    <row r="25" spans="2:9" s="46" customFormat="1" ht="33.75" customHeight="1" x14ac:dyDescent="0.25">
      <c r="B25" s="81" t="s">
        <v>76</v>
      </c>
      <c r="C25" s="126" t="s">
        <v>118</v>
      </c>
      <c r="D25" s="17">
        <f t="shared" si="1"/>
        <v>0</v>
      </c>
      <c r="E25" s="3">
        <v>0</v>
      </c>
      <c r="F25" s="3">
        <v>0</v>
      </c>
      <c r="G25" s="2">
        <v>0</v>
      </c>
    </row>
    <row r="26" spans="2:9" s="46" customFormat="1" ht="60.75" customHeight="1" x14ac:dyDescent="0.25">
      <c r="B26" s="81" t="s">
        <v>77</v>
      </c>
      <c r="C26" s="21" t="s">
        <v>132</v>
      </c>
      <c r="D26" s="13">
        <f t="shared" si="1"/>
        <v>0</v>
      </c>
      <c r="E26" s="3">
        <f>'K-Hilfe Betriebskostenpauschale'!I57</f>
        <v>0</v>
      </c>
      <c r="F26" s="3">
        <f>'K-Hilfe Betriebskostenpauschale'!J68</f>
        <v>0</v>
      </c>
      <c r="G26" s="2">
        <f>'K-Hilfe Betriebskostenpauschale'!K79</f>
        <v>0</v>
      </c>
      <c r="I26" s="83"/>
    </row>
    <row r="27" spans="2:9" s="46" customFormat="1" ht="15.75" x14ac:dyDescent="0.25">
      <c r="B27" s="130" t="s">
        <v>13</v>
      </c>
      <c r="C27" s="131" t="s">
        <v>78</v>
      </c>
      <c r="D27" s="17">
        <f t="shared" si="1"/>
        <v>0</v>
      </c>
      <c r="E27" s="17">
        <f>ROUND(SUM(E28:E29),2)</f>
        <v>0</v>
      </c>
      <c r="F27" s="17">
        <f>ROUND(SUM(F28:F29),2)</f>
        <v>0</v>
      </c>
      <c r="G27" s="5">
        <f>ROUND(SUM(G28:G29),2)</f>
        <v>0</v>
      </c>
      <c r="I27" s="83"/>
    </row>
    <row r="28" spans="2:9" s="46" customFormat="1" ht="33.6" customHeight="1" x14ac:dyDescent="0.25">
      <c r="B28" s="81" t="s">
        <v>79</v>
      </c>
      <c r="C28" s="84" t="s">
        <v>109</v>
      </c>
      <c r="D28" s="13">
        <f t="shared" si="1"/>
        <v>0</v>
      </c>
      <c r="E28" s="3">
        <v>0</v>
      </c>
      <c r="F28" s="3">
        <v>0</v>
      </c>
      <c r="G28" s="2">
        <v>0</v>
      </c>
    </row>
    <row r="29" spans="2:9" s="46" customFormat="1" ht="15.75" x14ac:dyDescent="0.25">
      <c r="B29" s="81" t="s">
        <v>80</v>
      </c>
      <c r="C29" s="18" t="s">
        <v>102</v>
      </c>
      <c r="D29" s="13">
        <f t="shared" si="1"/>
        <v>0</v>
      </c>
      <c r="E29" s="3">
        <v>0</v>
      </c>
      <c r="F29" s="3">
        <v>0</v>
      </c>
      <c r="G29" s="2">
        <v>0</v>
      </c>
    </row>
    <row r="30" spans="2:9" s="46" customFormat="1" ht="30" x14ac:dyDescent="0.25">
      <c r="B30" s="81" t="s">
        <v>14</v>
      </c>
      <c r="C30" s="12" t="s">
        <v>110</v>
      </c>
      <c r="D30" s="13">
        <f>SUM(E30:G30)</f>
        <v>0</v>
      </c>
      <c r="E30" s="3">
        <v>0</v>
      </c>
      <c r="F30" s="3">
        <v>0</v>
      </c>
      <c r="G30" s="2">
        <v>0</v>
      </c>
    </row>
    <row r="31" spans="2:9" s="46" customFormat="1" ht="32.450000000000003" customHeight="1" x14ac:dyDescent="0.25">
      <c r="B31" s="81" t="s">
        <v>15</v>
      </c>
      <c r="C31" s="85" t="s">
        <v>111</v>
      </c>
      <c r="D31" s="13">
        <f t="shared" si="1"/>
        <v>0</v>
      </c>
      <c r="E31" s="3">
        <v>0</v>
      </c>
      <c r="F31" s="3">
        <v>0</v>
      </c>
      <c r="G31" s="2">
        <v>0</v>
      </c>
    </row>
    <row r="32" spans="2:9" s="46" customFormat="1" ht="10.5" customHeight="1" x14ac:dyDescent="0.25">
      <c r="B32" s="78"/>
      <c r="C32" s="12"/>
      <c r="D32" s="17"/>
      <c r="E32" s="20"/>
      <c r="F32" s="20"/>
      <c r="G32" s="20"/>
    </row>
    <row r="33" spans="2:8" s="46" customFormat="1" ht="18" x14ac:dyDescent="0.25">
      <c r="B33" s="79">
        <v>3</v>
      </c>
      <c r="C33" s="19" t="s">
        <v>82</v>
      </c>
      <c r="D33" s="22">
        <f>SUM(E33:G33)</f>
        <v>0</v>
      </c>
      <c r="E33" s="5">
        <f>E34</f>
        <v>0</v>
      </c>
      <c r="F33" s="5">
        <f>F34</f>
        <v>0</v>
      </c>
      <c r="G33" s="5">
        <f>G34</f>
        <v>0</v>
      </c>
    </row>
    <row r="34" spans="2:8" s="46" customFormat="1" ht="43.5" x14ac:dyDescent="0.2">
      <c r="B34" s="81" t="s">
        <v>81</v>
      </c>
      <c r="C34" s="21" t="s">
        <v>119</v>
      </c>
      <c r="D34" s="104">
        <f>SUM(E34:G34)</f>
        <v>0</v>
      </c>
      <c r="E34" s="9">
        <f>IF(R5=1,ROUND((E11+E20+E37)*0.07,2),0)</f>
        <v>0</v>
      </c>
      <c r="F34" s="9">
        <f>IF(R5=1,ROUND((F11+F20+F37)*0.07,2),0)</f>
        <v>0</v>
      </c>
      <c r="G34" s="9">
        <f>IF(R5=1,ROUND((G11+G20+G37)*0.07,2),0)</f>
        <v>0</v>
      </c>
    </row>
    <row r="35" spans="2:8" s="46" customFormat="1" ht="9.1999999999999993" customHeight="1" x14ac:dyDescent="0.25">
      <c r="B35" s="78"/>
      <c r="C35" s="12"/>
      <c r="D35" s="17"/>
      <c r="E35" s="20"/>
      <c r="F35" s="20"/>
      <c r="G35" s="20"/>
    </row>
    <row r="36" spans="2:8" s="46" customFormat="1" ht="20.25" customHeight="1" x14ac:dyDescent="0.25">
      <c r="B36" s="86">
        <v>4</v>
      </c>
      <c r="C36" s="19" t="s">
        <v>123</v>
      </c>
      <c r="D36" s="11">
        <f>SUM(E36:G36)</f>
        <v>0</v>
      </c>
      <c r="E36" s="5">
        <f>SUM(E37:E38)</f>
        <v>0</v>
      </c>
      <c r="F36" s="5">
        <f>SUM(F37:F38)</f>
        <v>0</v>
      </c>
      <c r="G36" s="5">
        <f>SUM(G37:G38)</f>
        <v>0</v>
      </c>
    </row>
    <row r="37" spans="2:8" s="46" customFormat="1" ht="15.75" x14ac:dyDescent="0.25">
      <c r="B37" s="81" t="s">
        <v>4</v>
      </c>
      <c r="C37" s="12" t="s">
        <v>113</v>
      </c>
      <c r="D37" s="13">
        <f>SUM(E37:G37)</f>
        <v>0</v>
      </c>
      <c r="E37" s="3">
        <v>0</v>
      </c>
      <c r="F37" s="3">
        <v>0</v>
      </c>
      <c r="G37" s="2">
        <v>0</v>
      </c>
      <c r="H37" s="87"/>
    </row>
    <row r="38" spans="2:8" s="46" customFormat="1" ht="30" x14ac:dyDescent="0.25">
      <c r="B38" s="81" t="s">
        <v>5</v>
      </c>
      <c r="C38" s="12" t="s">
        <v>120</v>
      </c>
      <c r="D38" s="13">
        <f>SUM(E38:G38)</f>
        <v>0</v>
      </c>
      <c r="E38" s="3">
        <v>0</v>
      </c>
      <c r="F38" s="3">
        <v>0</v>
      </c>
      <c r="G38" s="2">
        <v>0</v>
      </c>
    </row>
    <row r="39" spans="2:8" s="46" customFormat="1" ht="9.1999999999999993" customHeight="1" x14ac:dyDescent="0.25">
      <c r="B39" s="78"/>
      <c r="C39" s="14"/>
      <c r="D39" s="15"/>
      <c r="E39" s="5"/>
      <c r="F39" s="16"/>
      <c r="G39" s="16"/>
    </row>
    <row r="40" spans="2:8" s="46" customFormat="1" ht="45" x14ac:dyDescent="0.25">
      <c r="B40" s="79">
        <v>5</v>
      </c>
      <c r="C40" s="10" t="s">
        <v>112</v>
      </c>
      <c r="D40" s="11">
        <f>SUM(E40:G40)</f>
        <v>0</v>
      </c>
      <c r="E40" s="3">
        <v>0</v>
      </c>
      <c r="F40" s="3">
        <v>0</v>
      </c>
      <c r="G40" s="2">
        <v>0</v>
      </c>
    </row>
    <row r="41" spans="2:8" s="46" customFormat="1" ht="9.1999999999999993" customHeight="1" x14ac:dyDescent="0.25">
      <c r="B41" s="78"/>
      <c r="C41" s="16"/>
      <c r="D41" s="17"/>
      <c r="E41" s="5"/>
      <c r="F41" s="16"/>
      <c r="G41" s="16"/>
    </row>
    <row r="42" spans="2:8" s="88" customFormat="1" ht="45" x14ac:dyDescent="0.25">
      <c r="B42" s="79">
        <v>6</v>
      </c>
      <c r="C42" s="10" t="s">
        <v>114</v>
      </c>
      <c r="D42" s="11">
        <f>SUM(E42:G42)</f>
        <v>0</v>
      </c>
      <c r="E42" s="17">
        <f>E11+E20+E33+E36-E40</f>
        <v>0</v>
      </c>
      <c r="F42" s="17">
        <f>F11+F20+F33+F36-F40</f>
        <v>0</v>
      </c>
      <c r="G42" s="5">
        <f>G11+G20+G33+G36-G40</f>
        <v>0</v>
      </c>
    </row>
    <row r="43" spans="2:8" s="88" customFormat="1" ht="7.5" customHeight="1" x14ac:dyDescent="0.25">
      <c r="B43" s="78"/>
      <c r="C43" s="18"/>
      <c r="D43" s="17"/>
      <c r="E43" s="5"/>
      <c r="F43" s="18"/>
      <c r="G43" s="18"/>
    </row>
    <row r="44" spans="2:8" s="46" customFormat="1" ht="45" x14ac:dyDescent="0.25">
      <c r="B44" s="79">
        <v>7</v>
      </c>
      <c r="C44" s="10" t="s">
        <v>116</v>
      </c>
      <c r="D44" s="11">
        <f>SUM(E44:G44)</f>
        <v>0</v>
      </c>
      <c r="E44" s="3">
        <v>0</v>
      </c>
      <c r="F44" s="3">
        <v>0</v>
      </c>
      <c r="G44" s="2">
        <v>0</v>
      </c>
    </row>
    <row r="45" spans="2:8" s="46" customFormat="1" ht="9.1999999999999993" customHeight="1" x14ac:dyDescent="0.25">
      <c r="B45" s="78"/>
      <c r="C45" s="16"/>
      <c r="D45" s="17"/>
      <c r="E45" s="5"/>
      <c r="F45" s="16"/>
      <c r="G45" s="16"/>
    </row>
    <row r="46" spans="2:8" s="46" customFormat="1" ht="30.75" x14ac:dyDescent="0.25">
      <c r="B46" s="79">
        <v>8</v>
      </c>
      <c r="C46" s="10" t="s">
        <v>115</v>
      </c>
      <c r="D46" s="11">
        <f>SUM(E46:G46)</f>
        <v>0</v>
      </c>
      <c r="E46" s="3">
        <v>0</v>
      </c>
      <c r="F46" s="3">
        <v>0</v>
      </c>
      <c r="G46" s="2">
        <v>0</v>
      </c>
    </row>
    <row r="47" spans="2:8" s="46" customFormat="1" ht="9.1999999999999993" customHeight="1" x14ac:dyDescent="0.25">
      <c r="B47" s="78"/>
      <c r="C47" s="16"/>
      <c r="D47" s="17"/>
      <c r="E47" s="5"/>
      <c r="F47" s="16"/>
      <c r="G47" s="16"/>
    </row>
    <row r="48" spans="2:8" s="46" customFormat="1" ht="31.7" customHeight="1" x14ac:dyDescent="0.25">
      <c r="B48" s="79">
        <v>9</v>
      </c>
      <c r="C48" s="10" t="s">
        <v>117</v>
      </c>
      <c r="D48" s="11">
        <f>SUM(E48:G48)</f>
        <v>0</v>
      </c>
      <c r="E48" s="17">
        <f>E42-E44-E46</f>
        <v>0</v>
      </c>
      <c r="F48" s="17">
        <f>F42-F44-F46</f>
        <v>0</v>
      </c>
      <c r="G48" s="5">
        <f>G42-G44-G46</f>
        <v>0</v>
      </c>
    </row>
    <row r="49" spans="2:7" s="46" customFormat="1" ht="13.35" customHeight="1" x14ac:dyDescent="0.25">
      <c r="B49" s="18"/>
      <c r="C49" s="18"/>
      <c r="D49" s="17"/>
      <c r="E49" s="5"/>
      <c r="F49" s="16"/>
      <c r="G49" s="16"/>
    </row>
    <row r="50" spans="2:7" s="46" customFormat="1" ht="20.100000000000001" customHeight="1" x14ac:dyDescent="0.2">
      <c r="B50" s="143"/>
      <c r="C50" s="143"/>
      <c r="D50" s="143"/>
      <c r="E50" s="143"/>
      <c r="F50" s="143"/>
      <c r="G50" s="143"/>
    </row>
    <row r="51" spans="2:7" s="46" customFormat="1" ht="15.75" x14ac:dyDescent="0.25">
      <c r="B51" s="138" t="s">
        <v>0</v>
      </c>
      <c r="C51" s="138"/>
      <c r="D51" s="138"/>
      <c r="E51" s="138"/>
      <c r="F51" s="138"/>
      <c r="G51" s="138"/>
    </row>
    <row r="52" spans="2:7" s="46" customFormat="1" ht="9.1999999999999993" customHeight="1" x14ac:dyDescent="0.25">
      <c r="B52" s="140"/>
      <c r="C52" s="140"/>
      <c r="D52" s="140"/>
      <c r="E52" s="140"/>
      <c r="F52" s="140"/>
      <c r="G52" s="140"/>
    </row>
    <row r="53" spans="2:7" s="89" customFormat="1" ht="14.45" customHeight="1" x14ac:dyDescent="0.2">
      <c r="B53" s="139" t="s">
        <v>2</v>
      </c>
      <c r="C53" s="139"/>
      <c r="D53" s="139"/>
      <c r="E53" s="139"/>
      <c r="F53" s="139"/>
      <c r="G53" s="139"/>
    </row>
    <row r="54" spans="2:7" s="89" customFormat="1" ht="5.0999999999999996" customHeight="1" x14ac:dyDescent="0.2">
      <c r="B54" s="90"/>
      <c r="C54" s="91"/>
      <c r="D54" s="91"/>
      <c r="E54" s="91"/>
      <c r="F54" s="91"/>
      <c r="G54" s="91"/>
    </row>
    <row r="55" spans="2:7" s="89" customFormat="1" ht="16.5" customHeight="1" x14ac:dyDescent="0.2">
      <c r="B55" s="137" t="s">
        <v>104</v>
      </c>
      <c r="C55" s="137"/>
      <c r="D55" s="137"/>
      <c r="E55" s="137"/>
      <c r="F55" s="137"/>
      <c r="G55" s="137"/>
    </row>
    <row r="56" spans="2:7" s="89" customFormat="1" ht="5.0999999999999996" customHeight="1" x14ac:dyDescent="0.2">
      <c r="B56" s="92"/>
      <c r="C56" s="92"/>
      <c r="D56" s="92"/>
      <c r="E56" s="92"/>
      <c r="F56" s="92"/>
      <c r="G56" s="92"/>
    </row>
    <row r="57" spans="2:7" s="93" customFormat="1" ht="36" customHeight="1" x14ac:dyDescent="0.2">
      <c r="B57" s="151" t="s">
        <v>106</v>
      </c>
      <c r="C57" s="152"/>
      <c r="D57" s="152"/>
      <c r="E57" s="152"/>
      <c r="F57" s="152"/>
      <c r="G57" s="152"/>
    </row>
    <row r="58" spans="2:7" s="89" customFormat="1" ht="5.0999999999999996" customHeight="1" x14ac:dyDescent="0.2">
      <c r="B58" s="94"/>
      <c r="C58" s="94"/>
      <c r="D58" s="94"/>
      <c r="E58" s="94"/>
      <c r="F58" s="94"/>
      <c r="G58" s="94"/>
    </row>
    <row r="59" spans="2:7" ht="45" customHeight="1" x14ac:dyDescent="0.2">
      <c r="B59" s="156" t="s">
        <v>130</v>
      </c>
      <c r="C59" s="156"/>
      <c r="D59" s="156"/>
      <c r="E59" s="156"/>
      <c r="F59" s="156"/>
      <c r="G59" s="156"/>
    </row>
    <row r="60" spans="2:7" s="89" customFormat="1" ht="5.0999999999999996" customHeight="1" x14ac:dyDescent="0.2">
      <c r="B60" s="95"/>
      <c r="C60" s="95"/>
      <c r="D60" s="95"/>
      <c r="E60" s="95"/>
      <c r="F60" s="95"/>
      <c r="G60" s="95"/>
    </row>
    <row r="61" spans="2:7" s="89" customFormat="1" ht="30" customHeight="1" x14ac:dyDescent="0.2">
      <c r="B61" s="137" t="s">
        <v>103</v>
      </c>
      <c r="C61" s="137"/>
      <c r="D61" s="137"/>
      <c r="E61" s="137"/>
      <c r="F61" s="137"/>
      <c r="G61" s="137"/>
    </row>
    <row r="62" spans="2:7" s="89" customFormat="1" ht="5.0999999999999996" customHeight="1" x14ac:dyDescent="0.2">
      <c r="B62" s="95"/>
      <c r="C62" s="95"/>
      <c r="D62" s="95"/>
      <c r="E62" s="95"/>
      <c r="F62" s="95"/>
      <c r="G62" s="95"/>
    </row>
    <row r="63" spans="2:7" s="46" customFormat="1" ht="91.5" customHeight="1" x14ac:dyDescent="0.2">
      <c r="B63" s="155" t="s">
        <v>97</v>
      </c>
      <c r="C63" s="155"/>
      <c r="D63" s="155"/>
      <c r="E63" s="155"/>
      <c r="F63" s="155"/>
      <c r="G63" s="155"/>
    </row>
    <row r="64" spans="2:7" s="46" customFormat="1" ht="5.0999999999999996" customHeight="1" x14ac:dyDescent="0.2">
      <c r="B64" s="149"/>
      <c r="C64" s="149"/>
      <c r="D64" s="149"/>
      <c r="E64" s="149"/>
      <c r="F64" s="149"/>
      <c r="G64" s="149"/>
    </row>
    <row r="65" spans="2:7" s="46" customFormat="1" ht="78.75" customHeight="1" x14ac:dyDescent="0.2">
      <c r="B65" s="153" t="s">
        <v>108</v>
      </c>
      <c r="C65" s="153"/>
      <c r="D65" s="153"/>
      <c r="E65" s="153"/>
      <c r="F65" s="153"/>
      <c r="G65" s="153"/>
    </row>
    <row r="66" spans="2:7" s="46" customFormat="1" ht="4.5" customHeight="1" x14ac:dyDescent="0.2">
      <c r="B66" s="148"/>
      <c r="C66" s="148"/>
      <c r="D66" s="148"/>
      <c r="E66" s="148"/>
      <c r="F66" s="148"/>
      <c r="G66" s="148"/>
    </row>
    <row r="67" spans="2:7" s="46" customFormat="1" ht="15.75" customHeight="1" x14ac:dyDescent="0.25">
      <c r="B67" s="154" t="s">
        <v>127</v>
      </c>
      <c r="C67" s="154"/>
      <c r="D67" s="154"/>
      <c r="E67" s="154"/>
      <c r="F67" s="154"/>
      <c r="G67" s="154"/>
    </row>
    <row r="68" spans="2:7" ht="15" customHeight="1" x14ac:dyDescent="0.2">
      <c r="B68" s="150"/>
      <c r="C68" s="150"/>
      <c r="D68" s="150"/>
      <c r="E68" s="150"/>
      <c r="F68" s="150"/>
      <c r="G68" s="150"/>
    </row>
    <row r="69" spans="2:7" ht="15" customHeight="1" x14ac:dyDescent="0.2">
      <c r="B69" s="147"/>
      <c r="C69" s="147"/>
      <c r="D69" s="147"/>
      <c r="E69" s="147"/>
      <c r="F69" s="147"/>
      <c r="G69" s="147"/>
    </row>
    <row r="70" spans="2:7" ht="15" customHeight="1" x14ac:dyDescent="0.2"/>
    <row r="71" spans="2:7" ht="15" customHeight="1" x14ac:dyDescent="0.2"/>
    <row r="72" spans="2:7" ht="15" customHeight="1" x14ac:dyDescent="0.2"/>
    <row r="73" spans="2:7" ht="15" customHeight="1" x14ac:dyDescent="0.2"/>
    <row r="74" spans="2:7" ht="15" customHeight="1" x14ac:dyDescent="0.2"/>
    <row r="75" spans="2:7" ht="15" customHeight="1" x14ac:dyDescent="0.2"/>
    <row r="76" spans="2:7" ht="15" customHeight="1" x14ac:dyDescent="0.2"/>
    <row r="77" spans="2:7" ht="15" customHeight="1" x14ac:dyDescent="0.2"/>
    <row r="78" spans="2:7" ht="15" customHeight="1" x14ac:dyDescent="0.2"/>
    <row r="79" spans="2:7" ht="15" customHeight="1" x14ac:dyDescent="0.2"/>
    <row r="80" spans="2:7" ht="15" customHeight="1" x14ac:dyDescent="0.2"/>
  </sheetData>
  <sheetProtection password="978B" sheet="1" insertRows="0"/>
  <mergeCells count="19">
    <mergeCell ref="B69:G69"/>
    <mergeCell ref="B66:G66"/>
    <mergeCell ref="B64:G64"/>
    <mergeCell ref="B68:G68"/>
    <mergeCell ref="B57:G57"/>
    <mergeCell ref="B65:G65"/>
    <mergeCell ref="B67:G67"/>
    <mergeCell ref="B63:G63"/>
    <mergeCell ref="B61:G61"/>
    <mergeCell ref="B59:G59"/>
    <mergeCell ref="A2:G2"/>
    <mergeCell ref="B55:G55"/>
    <mergeCell ref="B51:G51"/>
    <mergeCell ref="B53:G53"/>
    <mergeCell ref="B52:G52"/>
    <mergeCell ref="B5:C5"/>
    <mergeCell ref="B50:G50"/>
    <mergeCell ref="B7:G7"/>
    <mergeCell ref="B6:C6"/>
  </mergeCells>
  <phoneticPr fontId="0" type="noConversion"/>
  <printOptions horizontalCentered="1"/>
  <pageMargins left="0.59055118110236227" right="0.59055118110236227" top="0.98425196850393704" bottom="0.78740157480314965" header="0.51181102362204722" footer="0.51181102362204722"/>
  <pageSetup paperSize="9" scale="67" fitToHeight="2" orientation="portrait" r:id="rId1"/>
  <headerFooter>
    <oddHeader>&amp;LAnlage zur Projektskizze
Zukunftsinitiative Stadtteil II (ZIS II)
Programm Soziale Stadt - Projektfonds
&amp;RFormularstand 20.12.2019</oddHeader>
  </headerFooter>
  <rowBreaks count="1" manualBreakCount="1">
    <brk id="50" min="1" max="6" man="1"/>
  </rowBreaks>
  <ignoredErrors>
    <ignoredError sqref="D16" unlockedFormula="1"/>
    <ignoredError sqref="G12"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033" r:id="rId4" name="Option Button 9">
              <controlPr defaultSize="0" autoFill="0" autoLine="0" autoPict="0">
                <anchor moveWithCells="1">
                  <from>
                    <xdr:col>5</xdr:col>
                    <xdr:colOff>133350</xdr:colOff>
                    <xdr:row>4</xdr:row>
                    <xdr:rowOff>0</xdr:rowOff>
                  </from>
                  <to>
                    <xdr:col>5</xdr:col>
                    <xdr:colOff>495300</xdr:colOff>
                    <xdr:row>5</xdr:row>
                    <xdr:rowOff>76200</xdr:rowOff>
                  </to>
                </anchor>
              </controlPr>
            </control>
          </mc:Choice>
        </mc:AlternateContent>
        <mc:AlternateContent xmlns:mc="http://schemas.openxmlformats.org/markup-compatibility/2006">
          <mc:Choice Requires="x14">
            <control shapeId="1034" r:id="rId5" name="Option Button 10">
              <controlPr defaultSize="0" autoFill="0" autoLine="0" autoPict="0">
                <anchor moveWithCells="1">
                  <from>
                    <xdr:col>5</xdr:col>
                    <xdr:colOff>133350</xdr:colOff>
                    <xdr:row>4</xdr:row>
                    <xdr:rowOff>209550</xdr:rowOff>
                  </from>
                  <to>
                    <xdr:col>5</xdr:col>
                    <xdr:colOff>676275</xdr:colOff>
                    <xdr:row>6</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16"/>
  <sheetViews>
    <sheetView zoomScaleNormal="100" zoomScaleSheetLayoutView="80" workbookViewId="0">
      <selection activeCell="G2" sqref="G2"/>
    </sheetView>
  </sheetViews>
  <sheetFormatPr baseColWidth="10" defaultRowHeight="12.75" x14ac:dyDescent="0.2"/>
  <cols>
    <col min="1" max="1" width="11.5703125" bestFit="1" customWidth="1"/>
    <col min="2" max="2" width="16.28515625" customWidth="1"/>
    <col min="3" max="3" width="13.5703125" customWidth="1"/>
    <col min="4" max="4" width="12.85546875" customWidth="1"/>
    <col min="5" max="5" width="13.5703125" customWidth="1"/>
    <col min="6" max="6" width="13" bestFit="1" customWidth="1"/>
    <col min="7" max="7" width="13" customWidth="1"/>
    <col min="8" max="11" width="11.5703125" bestFit="1" customWidth="1"/>
    <col min="12" max="12" width="14" bestFit="1" customWidth="1"/>
    <col min="13" max="13" width="12.5703125" bestFit="1" customWidth="1"/>
    <col min="14" max="14" width="14.85546875" customWidth="1"/>
    <col min="15" max="15" width="12" customWidth="1"/>
    <col min="17" max="17" width="15.42578125" customWidth="1"/>
    <col min="18" max="18" width="12.42578125" bestFit="1" customWidth="1"/>
    <col min="19" max="19" width="11.85546875" bestFit="1" customWidth="1"/>
    <col min="20" max="20" width="11.85546875" customWidth="1"/>
    <col min="21" max="21" width="13.7109375" bestFit="1" customWidth="1"/>
  </cols>
  <sheetData>
    <row r="1" spans="1:22" ht="18.75" x14ac:dyDescent="0.3">
      <c r="A1" s="45" t="s">
        <v>60</v>
      </c>
      <c r="B1" s="46"/>
      <c r="C1" s="46"/>
      <c r="D1" s="46"/>
      <c r="E1" s="46"/>
      <c r="F1" s="46"/>
      <c r="G1" s="71" t="s">
        <v>131</v>
      </c>
      <c r="H1" s="46"/>
      <c r="I1" s="46"/>
      <c r="J1" s="46"/>
      <c r="K1" s="46"/>
      <c r="L1" s="46"/>
      <c r="M1" s="46"/>
      <c r="N1" s="46"/>
      <c r="O1" s="46"/>
      <c r="P1" s="46"/>
      <c r="R1" s="46"/>
      <c r="S1" s="46"/>
      <c r="T1" s="46"/>
      <c r="U1" s="46"/>
      <c r="V1" s="46"/>
    </row>
    <row r="2" spans="1:22" x14ac:dyDescent="0.2">
      <c r="A2" s="46"/>
      <c r="B2" s="46"/>
      <c r="C2" s="46"/>
      <c r="D2" s="46"/>
      <c r="E2" s="46"/>
      <c r="F2" s="46"/>
      <c r="G2" s="46"/>
      <c r="H2" s="46"/>
      <c r="I2" s="46"/>
      <c r="J2" s="46"/>
      <c r="K2" s="46"/>
      <c r="L2" s="46"/>
      <c r="M2" s="46"/>
      <c r="N2" s="46"/>
      <c r="O2" s="46"/>
      <c r="P2" s="46"/>
      <c r="Q2" s="46"/>
      <c r="R2" s="46"/>
      <c r="S2" s="46"/>
      <c r="T2" s="46"/>
      <c r="U2" s="46"/>
      <c r="V2" s="46"/>
    </row>
    <row r="3" spans="1:22" x14ac:dyDescent="0.2">
      <c r="A3" s="47" t="s">
        <v>64</v>
      </c>
      <c r="B3" s="48"/>
      <c r="C3" s="48"/>
      <c r="D3" s="53"/>
      <c r="E3" s="53"/>
      <c r="F3" s="46"/>
      <c r="G3" s="46"/>
      <c r="H3" s="46"/>
      <c r="I3" s="46"/>
      <c r="J3" s="46"/>
      <c r="K3" s="46"/>
      <c r="L3" s="46"/>
      <c r="M3" s="46"/>
      <c r="N3" s="46"/>
      <c r="O3" s="46"/>
      <c r="P3" s="46"/>
      <c r="Q3" s="46"/>
      <c r="R3" s="46"/>
      <c r="S3" s="46"/>
      <c r="T3" s="46"/>
      <c r="U3" s="46"/>
      <c r="V3" s="46"/>
    </row>
    <row r="4" spans="1:22" x14ac:dyDescent="0.2">
      <c r="A4" s="46"/>
      <c r="B4" s="46"/>
      <c r="C4" s="46"/>
      <c r="D4" s="46"/>
      <c r="E4" s="46"/>
      <c r="F4" s="46"/>
      <c r="G4" s="46"/>
      <c r="H4" s="46"/>
      <c r="I4" s="46"/>
      <c r="J4" s="46"/>
      <c r="K4" s="46"/>
      <c r="L4" s="46"/>
      <c r="M4" s="46"/>
      <c r="N4" s="46"/>
      <c r="O4" s="46"/>
      <c r="P4" s="46"/>
      <c r="Q4" s="46"/>
      <c r="R4" s="157" t="s">
        <v>19</v>
      </c>
      <c r="S4" s="157"/>
      <c r="T4" s="157"/>
      <c r="U4" s="46"/>
      <c r="V4" s="46"/>
    </row>
    <row r="5" spans="1:22" ht="63.75" x14ac:dyDescent="0.2">
      <c r="A5" s="35" t="s">
        <v>20</v>
      </c>
      <c r="B5" s="35" t="s">
        <v>21</v>
      </c>
      <c r="C5" s="35" t="s">
        <v>22</v>
      </c>
      <c r="D5" s="35" t="s">
        <v>23</v>
      </c>
      <c r="E5" s="35" t="s">
        <v>37</v>
      </c>
      <c r="F5" s="31" t="s">
        <v>40</v>
      </c>
      <c r="G5" s="35" t="s">
        <v>24</v>
      </c>
      <c r="H5" s="50" t="s">
        <v>25</v>
      </c>
      <c r="I5" s="50" t="s">
        <v>26</v>
      </c>
      <c r="J5" s="50" t="s">
        <v>27</v>
      </c>
      <c r="K5" s="32" t="s">
        <v>41</v>
      </c>
      <c r="L5" s="50" t="s">
        <v>28</v>
      </c>
      <c r="M5" s="50" t="s">
        <v>65</v>
      </c>
      <c r="N5" s="32" t="s">
        <v>43</v>
      </c>
      <c r="O5" s="32" t="s">
        <v>44</v>
      </c>
      <c r="P5" s="32" t="s">
        <v>66</v>
      </c>
      <c r="Q5" s="50" t="s">
        <v>29</v>
      </c>
      <c r="R5" s="32" t="s">
        <v>122</v>
      </c>
      <c r="S5" s="32" t="s">
        <v>122</v>
      </c>
      <c r="T5" s="32" t="s">
        <v>122</v>
      </c>
      <c r="U5" s="32" t="s">
        <v>42</v>
      </c>
      <c r="V5" s="46"/>
    </row>
    <row r="6" spans="1:22" s="118" customFormat="1" ht="9" x14ac:dyDescent="0.15">
      <c r="A6" s="114">
        <v>1</v>
      </c>
      <c r="B6" s="114">
        <f t="shared" ref="B6:U6" si="0">A6+1</f>
        <v>2</v>
      </c>
      <c r="C6" s="114">
        <f t="shared" si="0"/>
        <v>3</v>
      </c>
      <c r="D6" s="114">
        <f t="shared" si="0"/>
        <v>4</v>
      </c>
      <c r="E6" s="114">
        <f t="shared" si="0"/>
        <v>5</v>
      </c>
      <c r="F6" s="115">
        <f t="shared" si="0"/>
        <v>6</v>
      </c>
      <c r="G6" s="115">
        <f t="shared" si="0"/>
        <v>7</v>
      </c>
      <c r="H6" s="116">
        <f t="shared" si="0"/>
        <v>8</v>
      </c>
      <c r="I6" s="116">
        <f t="shared" si="0"/>
        <v>9</v>
      </c>
      <c r="J6" s="116">
        <f t="shared" si="0"/>
        <v>10</v>
      </c>
      <c r="K6" s="116">
        <f t="shared" si="0"/>
        <v>11</v>
      </c>
      <c r="L6" s="116">
        <f t="shared" si="0"/>
        <v>12</v>
      </c>
      <c r="M6" s="116">
        <f t="shared" si="0"/>
        <v>13</v>
      </c>
      <c r="N6" s="116">
        <f t="shared" si="0"/>
        <v>14</v>
      </c>
      <c r="O6" s="116">
        <f t="shared" si="0"/>
        <v>15</v>
      </c>
      <c r="P6" s="116">
        <f t="shared" si="0"/>
        <v>16</v>
      </c>
      <c r="Q6" s="116">
        <f t="shared" si="0"/>
        <v>17</v>
      </c>
      <c r="R6" s="116">
        <f t="shared" si="0"/>
        <v>18</v>
      </c>
      <c r="S6" s="116">
        <f t="shared" si="0"/>
        <v>19</v>
      </c>
      <c r="T6" s="116">
        <f t="shared" si="0"/>
        <v>20</v>
      </c>
      <c r="U6" s="116">
        <f t="shared" si="0"/>
        <v>21</v>
      </c>
      <c r="V6" s="117"/>
    </row>
    <row r="7" spans="1:22" s="118" customFormat="1" ht="70.5" customHeight="1" x14ac:dyDescent="0.15">
      <c r="A7" s="119"/>
      <c r="B7" s="119" t="s">
        <v>96</v>
      </c>
      <c r="C7" s="119" t="s">
        <v>31</v>
      </c>
      <c r="D7" s="119" t="s">
        <v>31</v>
      </c>
      <c r="E7" s="119" t="s">
        <v>31</v>
      </c>
      <c r="F7" s="119" t="s">
        <v>31</v>
      </c>
      <c r="G7" s="119" t="s">
        <v>31</v>
      </c>
      <c r="H7" s="120" t="s">
        <v>32</v>
      </c>
      <c r="I7" s="120" t="s">
        <v>31</v>
      </c>
      <c r="J7" s="120" t="s">
        <v>31</v>
      </c>
      <c r="K7" s="120" t="s">
        <v>45</v>
      </c>
      <c r="L7" s="120" t="s">
        <v>46</v>
      </c>
      <c r="M7" s="120" t="s">
        <v>33</v>
      </c>
      <c r="N7" s="120" t="s">
        <v>47</v>
      </c>
      <c r="O7" s="120" t="s">
        <v>48</v>
      </c>
      <c r="P7" s="120" t="s">
        <v>49</v>
      </c>
      <c r="Q7" s="120" t="s">
        <v>50</v>
      </c>
      <c r="R7" s="120" t="s">
        <v>31</v>
      </c>
      <c r="S7" s="120" t="s">
        <v>31</v>
      </c>
      <c r="T7" s="120" t="s">
        <v>31</v>
      </c>
      <c r="U7" s="120" t="s">
        <v>51</v>
      </c>
      <c r="V7" s="117"/>
    </row>
    <row r="8" spans="1:22" x14ac:dyDescent="0.2">
      <c r="A8" s="40" t="s">
        <v>39</v>
      </c>
      <c r="B8" s="41" t="s">
        <v>34</v>
      </c>
      <c r="C8" s="41" t="s">
        <v>36</v>
      </c>
      <c r="D8" s="42" t="s">
        <v>35</v>
      </c>
      <c r="E8" s="42" t="s">
        <v>38</v>
      </c>
      <c r="F8" s="42">
        <v>2400</v>
      </c>
      <c r="G8" s="40">
        <v>40</v>
      </c>
      <c r="H8" s="42">
        <f>F8/(G8*4.3)</f>
        <v>13.953488372093023</v>
      </c>
      <c r="I8" s="40">
        <v>30</v>
      </c>
      <c r="J8" s="43">
        <v>20</v>
      </c>
      <c r="K8" s="44">
        <f>J8/G8</f>
        <v>0.5</v>
      </c>
      <c r="L8" s="42">
        <f>J8*F8*12/G8</f>
        <v>14400</v>
      </c>
      <c r="M8" s="42">
        <f>L8/12</f>
        <v>1200</v>
      </c>
      <c r="N8" s="40">
        <v>15</v>
      </c>
      <c r="O8" s="70">
        <f>(G8*((250-I8)/5)*J8/G8)/12*N8</f>
        <v>1100</v>
      </c>
      <c r="P8" s="70">
        <f>O8/N8</f>
        <v>73.333333333333329</v>
      </c>
      <c r="Q8" s="26">
        <f>(L8/12*N8)</f>
        <v>18000</v>
      </c>
      <c r="R8" s="26">
        <v>12000</v>
      </c>
      <c r="S8" s="26">
        <v>6000</v>
      </c>
      <c r="T8" s="26"/>
      <c r="U8" s="26">
        <f t="shared" ref="U8:U14" si="1">S8+R8+T8</f>
        <v>18000</v>
      </c>
      <c r="V8" s="46"/>
    </row>
    <row r="9" spans="1:22" x14ac:dyDescent="0.2">
      <c r="A9" s="39">
        <v>1</v>
      </c>
      <c r="B9" s="112"/>
      <c r="C9" s="112"/>
      <c r="D9" s="113"/>
      <c r="E9" s="113"/>
      <c r="F9" s="66"/>
      <c r="G9" s="67"/>
      <c r="H9" s="62" t="e">
        <f t="shared" ref="H9:H14" si="2">ROUND(F9/(G9*4.3),2)</f>
        <v>#DIV/0!</v>
      </c>
      <c r="I9" s="67"/>
      <c r="J9" s="68"/>
      <c r="K9" s="63" t="e">
        <f t="shared" ref="K9:K14" si="3">ROUND(J9/G9,1)</f>
        <v>#DIV/0!</v>
      </c>
      <c r="L9" s="62" t="e">
        <f t="shared" ref="L9:L14" si="4">ROUND(J9*F9*12/G9,2)</f>
        <v>#DIV/0!</v>
      </c>
      <c r="M9" s="62" t="e">
        <f t="shared" ref="M9:M14" si="5">ROUND(L9/12,2)</f>
        <v>#DIV/0!</v>
      </c>
      <c r="N9" s="122"/>
      <c r="O9" s="69" t="e">
        <f t="shared" ref="O9:O14" si="6">ROUND(G9*(((250-I9)/5)*J9/G9)/12*N9,1)</f>
        <v>#DIV/0!</v>
      </c>
      <c r="P9" s="69" t="e">
        <f t="shared" ref="P9:P14" si="7">ROUND(O9/N9,1)</f>
        <v>#DIV/0!</v>
      </c>
      <c r="Q9" s="64" t="e">
        <f t="shared" ref="Q9:Q14" si="8">ROUND((L9/12*N9),2)</f>
        <v>#DIV/0!</v>
      </c>
      <c r="R9" s="61"/>
      <c r="S9" s="61"/>
      <c r="T9" s="61"/>
      <c r="U9" s="64">
        <f t="shared" si="1"/>
        <v>0</v>
      </c>
      <c r="V9" s="46"/>
    </row>
    <row r="10" spans="1:22" x14ac:dyDescent="0.2">
      <c r="A10" s="39">
        <v>2</v>
      </c>
      <c r="B10" s="112"/>
      <c r="C10" s="112"/>
      <c r="D10" s="113"/>
      <c r="E10" s="113"/>
      <c r="F10" s="66"/>
      <c r="G10" s="67"/>
      <c r="H10" s="62" t="e">
        <f t="shared" si="2"/>
        <v>#DIV/0!</v>
      </c>
      <c r="I10" s="67"/>
      <c r="J10" s="68"/>
      <c r="K10" s="63" t="e">
        <f t="shared" si="3"/>
        <v>#DIV/0!</v>
      </c>
      <c r="L10" s="62" t="e">
        <f t="shared" si="4"/>
        <v>#DIV/0!</v>
      </c>
      <c r="M10" s="62" t="e">
        <f t="shared" si="5"/>
        <v>#DIV/0!</v>
      </c>
      <c r="N10" s="122"/>
      <c r="O10" s="69" t="e">
        <f t="shared" si="6"/>
        <v>#DIV/0!</v>
      </c>
      <c r="P10" s="69" t="e">
        <f t="shared" si="7"/>
        <v>#DIV/0!</v>
      </c>
      <c r="Q10" s="64" t="e">
        <f t="shared" si="8"/>
        <v>#DIV/0!</v>
      </c>
      <c r="R10" s="61"/>
      <c r="S10" s="61"/>
      <c r="T10" s="61"/>
      <c r="U10" s="64">
        <f t="shared" si="1"/>
        <v>0</v>
      </c>
      <c r="V10" s="46"/>
    </row>
    <row r="11" spans="1:22" x14ac:dyDescent="0.2">
      <c r="A11" s="39">
        <v>3</v>
      </c>
      <c r="B11" s="112"/>
      <c r="C11" s="112"/>
      <c r="D11" s="113"/>
      <c r="E11" s="113"/>
      <c r="F11" s="66"/>
      <c r="G11" s="67"/>
      <c r="H11" s="62" t="e">
        <f t="shared" si="2"/>
        <v>#DIV/0!</v>
      </c>
      <c r="I11" s="67"/>
      <c r="J11" s="68"/>
      <c r="K11" s="63" t="e">
        <f t="shared" si="3"/>
        <v>#DIV/0!</v>
      </c>
      <c r="L11" s="62" t="e">
        <f t="shared" si="4"/>
        <v>#DIV/0!</v>
      </c>
      <c r="M11" s="62" t="e">
        <f t="shared" si="5"/>
        <v>#DIV/0!</v>
      </c>
      <c r="N11" s="122"/>
      <c r="O11" s="69" t="e">
        <f t="shared" si="6"/>
        <v>#DIV/0!</v>
      </c>
      <c r="P11" s="69" t="e">
        <f t="shared" si="7"/>
        <v>#DIV/0!</v>
      </c>
      <c r="Q11" s="64" t="e">
        <f t="shared" si="8"/>
        <v>#DIV/0!</v>
      </c>
      <c r="R11" s="61"/>
      <c r="S11" s="61"/>
      <c r="T11" s="61"/>
      <c r="U11" s="64">
        <f t="shared" si="1"/>
        <v>0</v>
      </c>
      <c r="V11" s="46"/>
    </row>
    <row r="12" spans="1:22" x14ac:dyDescent="0.2">
      <c r="A12" s="39">
        <v>4</v>
      </c>
      <c r="B12" s="112"/>
      <c r="C12" s="112"/>
      <c r="D12" s="113"/>
      <c r="E12" s="113"/>
      <c r="F12" s="66"/>
      <c r="G12" s="67"/>
      <c r="H12" s="62" t="e">
        <f t="shared" si="2"/>
        <v>#DIV/0!</v>
      </c>
      <c r="I12" s="67"/>
      <c r="J12" s="68"/>
      <c r="K12" s="63" t="e">
        <f t="shared" si="3"/>
        <v>#DIV/0!</v>
      </c>
      <c r="L12" s="62" t="e">
        <f t="shared" si="4"/>
        <v>#DIV/0!</v>
      </c>
      <c r="M12" s="62" t="e">
        <f t="shared" si="5"/>
        <v>#DIV/0!</v>
      </c>
      <c r="N12" s="122"/>
      <c r="O12" s="69" t="e">
        <f t="shared" si="6"/>
        <v>#DIV/0!</v>
      </c>
      <c r="P12" s="69" t="e">
        <f t="shared" si="7"/>
        <v>#DIV/0!</v>
      </c>
      <c r="Q12" s="64" t="e">
        <f t="shared" si="8"/>
        <v>#DIV/0!</v>
      </c>
      <c r="R12" s="61"/>
      <c r="S12" s="61"/>
      <c r="T12" s="61"/>
      <c r="U12" s="64">
        <f t="shared" si="1"/>
        <v>0</v>
      </c>
      <c r="V12" s="46"/>
    </row>
    <row r="13" spans="1:22" x14ac:dyDescent="0.2">
      <c r="A13" s="39">
        <v>5</v>
      </c>
      <c r="B13" s="112"/>
      <c r="C13" s="112"/>
      <c r="D13" s="113"/>
      <c r="E13" s="113"/>
      <c r="F13" s="66"/>
      <c r="G13" s="67"/>
      <c r="H13" s="62" t="e">
        <f t="shared" si="2"/>
        <v>#DIV/0!</v>
      </c>
      <c r="I13" s="67"/>
      <c r="J13" s="68"/>
      <c r="K13" s="63" t="e">
        <f t="shared" si="3"/>
        <v>#DIV/0!</v>
      </c>
      <c r="L13" s="62" t="e">
        <f t="shared" si="4"/>
        <v>#DIV/0!</v>
      </c>
      <c r="M13" s="62" t="e">
        <f t="shared" si="5"/>
        <v>#DIV/0!</v>
      </c>
      <c r="N13" s="122"/>
      <c r="O13" s="69" t="e">
        <f t="shared" si="6"/>
        <v>#DIV/0!</v>
      </c>
      <c r="P13" s="69" t="e">
        <f t="shared" si="7"/>
        <v>#DIV/0!</v>
      </c>
      <c r="Q13" s="64" t="e">
        <f t="shared" si="8"/>
        <v>#DIV/0!</v>
      </c>
      <c r="R13" s="61"/>
      <c r="S13" s="61"/>
      <c r="T13" s="61"/>
      <c r="U13" s="64">
        <f t="shared" si="1"/>
        <v>0</v>
      </c>
      <c r="V13" s="46"/>
    </row>
    <row r="14" spans="1:22" x14ac:dyDescent="0.2">
      <c r="A14" s="39">
        <v>6</v>
      </c>
      <c r="B14" s="112"/>
      <c r="C14" s="112"/>
      <c r="D14" s="113"/>
      <c r="E14" s="113"/>
      <c r="F14" s="66"/>
      <c r="G14" s="67"/>
      <c r="H14" s="62" t="e">
        <f t="shared" si="2"/>
        <v>#DIV/0!</v>
      </c>
      <c r="I14" s="67"/>
      <c r="J14" s="68"/>
      <c r="K14" s="63" t="e">
        <f t="shared" si="3"/>
        <v>#DIV/0!</v>
      </c>
      <c r="L14" s="62" t="e">
        <f t="shared" si="4"/>
        <v>#DIV/0!</v>
      </c>
      <c r="M14" s="62" t="e">
        <f t="shared" si="5"/>
        <v>#DIV/0!</v>
      </c>
      <c r="N14" s="122"/>
      <c r="O14" s="69" t="e">
        <f t="shared" si="6"/>
        <v>#DIV/0!</v>
      </c>
      <c r="P14" s="69" t="e">
        <f t="shared" si="7"/>
        <v>#DIV/0!</v>
      </c>
      <c r="Q14" s="64" t="e">
        <f t="shared" si="8"/>
        <v>#DIV/0!</v>
      </c>
      <c r="R14" s="61"/>
      <c r="S14" s="61"/>
      <c r="T14" s="61"/>
      <c r="U14" s="64">
        <f t="shared" si="1"/>
        <v>0</v>
      </c>
      <c r="V14" s="46"/>
    </row>
    <row r="15" spans="1:22" x14ac:dyDescent="0.2">
      <c r="A15" s="46"/>
      <c r="B15" s="46"/>
      <c r="C15" s="46"/>
      <c r="D15" s="46"/>
      <c r="E15" s="46"/>
      <c r="F15" s="46"/>
      <c r="G15" s="46"/>
      <c r="H15" s="53"/>
      <c r="I15" s="65"/>
      <c r="J15" s="65"/>
      <c r="K15" s="53"/>
      <c r="L15" s="53"/>
      <c r="M15" s="53"/>
      <c r="N15" s="53"/>
      <c r="O15" s="53"/>
      <c r="P15" s="53"/>
      <c r="Q15" s="53"/>
      <c r="R15" s="53"/>
      <c r="S15" s="53"/>
      <c r="T15" s="53"/>
      <c r="U15" s="53"/>
      <c r="V15" s="46"/>
    </row>
    <row r="16" spans="1:22" x14ac:dyDescent="0.2">
      <c r="A16" s="46"/>
      <c r="B16" s="46"/>
      <c r="C16" s="46"/>
      <c r="D16" s="46"/>
      <c r="E16" s="46"/>
      <c r="F16" s="46"/>
      <c r="G16" s="46"/>
      <c r="H16" s="46"/>
      <c r="I16" s="46"/>
      <c r="J16" s="46"/>
      <c r="K16" s="46"/>
      <c r="L16" s="46"/>
      <c r="M16" s="46"/>
      <c r="N16" s="46"/>
      <c r="O16" s="46"/>
      <c r="P16" s="46"/>
      <c r="Q16" s="46"/>
      <c r="R16" s="46"/>
      <c r="S16" s="46"/>
      <c r="T16" s="46"/>
      <c r="U16" s="46"/>
      <c r="V16" s="46"/>
    </row>
  </sheetData>
  <mergeCells count="1">
    <mergeCell ref="R4:T4"/>
  </mergeCells>
  <conditionalFormatting sqref="U9">
    <cfRule type="cellIs" dxfId="26" priority="6" stopIfTrue="1" operator="notEqual">
      <formula>$Q$9</formula>
    </cfRule>
  </conditionalFormatting>
  <conditionalFormatting sqref="U10">
    <cfRule type="cellIs" dxfId="25" priority="5" stopIfTrue="1" operator="notEqual">
      <formula>$Q$10</formula>
    </cfRule>
  </conditionalFormatting>
  <conditionalFormatting sqref="U11">
    <cfRule type="cellIs" dxfId="24" priority="4" stopIfTrue="1" operator="notEqual">
      <formula>$Q$11</formula>
    </cfRule>
  </conditionalFormatting>
  <conditionalFormatting sqref="U12">
    <cfRule type="cellIs" dxfId="23" priority="3" stopIfTrue="1" operator="notEqual">
      <formula>$Q$12</formula>
    </cfRule>
  </conditionalFormatting>
  <conditionalFormatting sqref="U13">
    <cfRule type="cellIs" dxfId="22" priority="2" stopIfTrue="1" operator="notEqual">
      <formula>$Q$13</formula>
    </cfRule>
  </conditionalFormatting>
  <conditionalFormatting sqref="U14">
    <cfRule type="cellIs" dxfId="21" priority="1" stopIfTrue="1" operator="notEqual">
      <formula>$Q$14</formula>
    </cfRule>
  </conditionalFormatting>
  <pageMargins left="0.70866141732283472" right="0.70866141732283472" top="0.78740157480314965" bottom="0.78740157480314965" header="0.31496062992125984" footer="0.31496062992125984"/>
  <pageSetup paperSize="9" scale="4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79"/>
  <sheetViews>
    <sheetView workbookViewId="0">
      <selection activeCell="L3" sqref="L3"/>
    </sheetView>
  </sheetViews>
  <sheetFormatPr baseColWidth="10" defaultRowHeight="12.75" outlineLevelRow="1" outlineLevelCol="1" x14ac:dyDescent="0.2"/>
  <cols>
    <col min="1" max="1" width="7.85546875" customWidth="1"/>
    <col min="2" max="2" width="13.140625" customWidth="1"/>
    <col min="3" max="3" width="15" customWidth="1"/>
    <col min="4" max="4" width="14.42578125" bestFit="1" customWidth="1"/>
    <col min="5" max="5" width="12.5703125" hidden="1" customWidth="1" outlineLevel="1"/>
    <col min="6" max="6" width="12.85546875" hidden="1" customWidth="1" outlineLevel="1"/>
    <col min="7" max="8" width="13.7109375" hidden="1" customWidth="1" outlineLevel="1"/>
    <col min="9" max="9" width="13.7109375" customWidth="1" collapsed="1"/>
    <col min="10" max="11" width="13.7109375" customWidth="1"/>
    <col min="12" max="12" width="14.28515625" customWidth="1"/>
  </cols>
  <sheetData>
    <row r="1" spans="1:13" ht="18.75" x14ac:dyDescent="0.3">
      <c r="A1" s="45" t="s">
        <v>59</v>
      </c>
      <c r="B1" s="46"/>
      <c r="C1" s="46"/>
      <c r="D1" s="46"/>
      <c r="E1" s="46"/>
      <c r="F1" s="46"/>
      <c r="G1" s="46"/>
      <c r="H1" s="46"/>
      <c r="I1" s="46"/>
      <c r="J1" s="46"/>
      <c r="K1" s="46"/>
      <c r="L1" s="46"/>
      <c r="M1" s="46"/>
    </row>
    <row r="2" spans="1:13" x14ac:dyDescent="0.2">
      <c r="A2" s="46"/>
      <c r="B2" s="46"/>
      <c r="C2" s="46"/>
      <c r="D2" s="46"/>
      <c r="E2" s="46"/>
      <c r="F2" s="46"/>
      <c r="G2" s="46"/>
      <c r="H2" s="46"/>
      <c r="I2" s="46"/>
      <c r="J2" s="46"/>
      <c r="K2" s="46"/>
      <c r="L2" s="46"/>
      <c r="M2" s="46"/>
    </row>
    <row r="3" spans="1:13" x14ac:dyDescent="0.2">
      <c r="A3" s="47" t="s">
        <v>64</v>
      </c>
      <c r="B3" s="48"/>
      <c r="C3" s="48"/>
      <c r="D3" s="53"/>
      <c r="E3" s="53"/>
      <c r="F3" s="46"/>
      <c r="G3" s="46"/>
      <c r="H3" s="46"/>
      <c r="I3" s="46"/>
      <c r="J3" s="46"/>
      <c r="K3" s="46"/>
      <c r="L3" s="71" t="s">
        <v>131</v>
      </c>
      <c r="M3" s="46"/>
    </row>
    <row r="4" spans="1:13" x14ac:dyDescent="0.2">
      <c r="A4" s="46"/>
      <c r="B4" s="46"/>
      <c r="C4" s="46"/>
      <c r="D4" s="46"/>
      <c r="E4" s="46"/>
      <c r="F4" s="46"/>
      <c r="G4" s="46"/>
      <c r="H4" s="46"/>
      <c r="I4" s="46"/>
      <c r="J4" s="46"/>
      <c r="K4" s="46"/>
      <c r="L4" s="46"/>
      <c r="M4" s="46"/>
    </row>
    <row r="5" spans="1:13" ht="18" hidden="1" customHeight="1" outlineLevel="1" x14ac:dyDescent="0.2">
      <c r="A5" s="49" t="s">
        <v>56</v>
      </c>
      <c r="B5" s="49"/>
      <c r="C5" s="49"/>
      <c r="D5" s="46"/>
      <c r="E5" s="109"/>
      <c r="F5" s="109"/>
      <c r="G5" s="109"/>
      <c r="H5" s="109"/>
      <c r="I5" s="109"/>
      <c r="J5" s="109"/>
      <c r="K5" s="109"/>
      <c r="L5" s="46"/>
      <c r="M5" s="46"/>
    </row>
    <row r="6" spans="1:13" ht="38.25" hidden="1" outlineLevel="1" x14ac:dyDescent="0.2">
      <c r="A6" s="35" t="s">
        <v>20</v>
      </c>
      <c r="B6" s="36" t="s">
        <v>52</v>
      </c>
      <c r="C6" s="36" t="s">
        <v>62</v>
      </c>
      <c r="D6" s="32" t="s">
        <v>53</v>
      </c>
      <c r="E6" s="34" t="s">
        <v>54</v>
      </c>
      <c r="F6" s="32" t="s">
        <v>55</v>
      </c>
      <c r="G6" s="32" t="s">
        <v>68</v>
      </c>
      <c r="H6" s="32" t="s">
        <v>91</v>
      </c>
      <c r="I6" s="32" t="s">
        <v>92</v>
      </c>
      <c r="J6" s="32" t="s">
        <v>93</v>
      </c>
      <c r="K6" s="32" t="s">
        <v>94</v>
      </c>
      <c r="L6" s="32" t="s">
        <v>30</v>
      </c>
      <c r="M6" s="46"/>
    </row>
    <row r="7" spans="1:13" hidden="1" outlineLevel="1" x14ac:dyDescent="0.2">
      <c r="A7" s="37">
        <v>1</v>
      </c>
      <c r="B7" s="37">
        <f t="shared" ref="B7:K7" si="0">A7+1</f>
        <v>2</v>
      </c>
      <c r="C7" s="37">
        <f t="shared" si="0"/>
        <v>3</v>
      </c>
      <c r="D7" s="33">
        <f t="shared" si="0"/>
        <v>4</v>
      </c>
      <c r="E7" s="33">
        <f>D7+1</f>
        <v>5</v>
      </c>
      <c r="F7" s="33">
        <f>E7+1</f>
        <v>6</v>
      </c>
      <c r="G7" s="33">
        <f t="shared" si="0"/>
        <v>7</v>
      </c>
      <c r="H7" s="33">
        <f t="shared" si="0"/>
        <v>8</v>
      </c>
      <c r="I7" s="33">
        <f t="shared" si="0"/>
        <v>9</v>
      </c>
      <c r="J7" s="33">
        <f t="shared" si="0"/>
        <v>10</v>
      </c>
      <c r="K7" s="33">
        <f t="shared" si="0"/>
        <v>11</v>
      </c>
      <c r="L7" s="33">
        <f>K7+1</f>
        <v>12</v>
      </c>
      <c r="M7" s="46"/>
    </row>
    <row r="8" spans="1:13" ht="22.5" hidden="1" outlineLevel="1" x14ac:dyDescent="0.2">
      <c r="A8" s="38"/>
      <c r="B8" s="38" t="s">
        <v>31</v>
      </c>
      <c r="C8" s="38" t="s">
        <v>31</v>
      </c>
      <c r="D8" s="30" t="s">
        <v>61</v>
      </c>
      <c r="E8" s="30" t="s">
        <v>31</v>
      </c>
      <c r="F8" s="30" t="s">
        <v>57</v>
      </c>
      <c r="G8" s="30" t="s">
        <v>57</v>
      </c>
      <c r="H8" s="30" t="s">
        <v>57</v>
      </c>
      <c r="I8" s="30" t="s">
        <v>57</v>
      </c>
      <c r="J8" s="30" t="s">
        <v>57</v>
      </c>
      <c r="K8" s="30" t="s">
        <v>57</v>
      </c>
      <c r="L8" s="30" t="s">
        <v>95</v>
      </c>
      <c r="M8" s="46"/>
    </row>
    <row r="9" spans="1:13" ht="12.95" hidden="1" customHeight="1" outlineLevel="1" x14ac:dyDescent="0.2">
      <c r="A9" s="27" t="s">
        <v>39</v>
      </c>
      <c r="B9" s="27">
        <v>39.86</v>
      </c>
      <c r="C9" s="27">
        <v>12</v>
      </c>
      <c r="D9" s="26">
        <f>(B9*C9)*3.44</f>
        <v>1645.4207999999999</v>
      </c>
      <c r="E9" s="26">
        <v>1645.4207999999999</v>
      </c>
      <c r="F9" s="26"/>
      <c r="G9" s="26"/>
      <c r="H9" s="26"/>
      <c r="I9" s="26"/>
      <c r="J9" s="26"/>
      <c r="K9" s="26"/>
      <c r="L9" s="28">
        <f>E9</f>
        <v>1645.4207999999999</v>
      </c>
      <c r="M9" s="46"/>
    </row>
    <row r="10" spans="1:13" ht="12.95" hidden="1" customHeight="1" outlineLevel="1" x14ac:dyDescent="0.2">
      <c r="A10" s="39">
        <v>1</v>
      </c>
      <c r="B10" s="121"/>
      <c r="C10" s="121"/>
      <c r="D10" s="52">
        <f>ROUND((B10*C10)*3.44,2)</f>
        <v>0</v>
      </c>
      <c r="E10" s="121"/>
      <c r="F10" s="52"/>
      <c r="G10" s="52"/>
      <c r="H10" s="52"/>
      <c r="I10" s="52"/>
      <c r="J10" s="52"/>
      <c r="K10" s="52"/>
      <c r="L10" s="52">
        <f>E10</f>
        <v>0</v>
      </c>
      <c r="M10" s="46"/>
    </row>
    <row r="11" spans="1:13" ht="12.95" hidden="1" customHeight="1" outlineLevel="1" x14ac:dyDescent="0.2">
      <c r="A11" s="51">
        <v>2</v>
      </c>
      <c r="B11" s="121"/>
      <c r="C11" s="121"/>
      <c r="D11" s="52">
        <f>ROUND((B11*C11)*3.44,2)</f>
        <v>0</v>
      </c>
      <c r="E11" s="121"/>
      <c r="F11" s="52"/>
      <c r="G11" s="52"/>
      <c r="H11" s="52"/>
      <c r="I11" s="52"/>
      <c r="J11" s="52"/>
      <c r="K11" s="52"/>
      <c r="L11" s="52">
        <f>E11</f>
        <v>0</v>
      </c>
      <c r="M11" s="46"/>
    </row>
    <row r="12" spans="1:13" hidden="1" outlineLevel="1" x14ac:dyDescent="0.2">
      <c r="A12" s="51">
        <v>3</v>
      </c>
      <c r="B12" s="121"/>
      <c r="C12" s="121"/>
      <c r="D12" s="52">
        <f>ROUND((B12*C12)*3.44,2)</f>
        <v>0</v>
      </c>
      <c r="E12" s="121"/>
      <c r="F12" s="52"/>
      <c r="G12" s="52"/>
      <c r="H12" s="52"/>
      <c r="I12" s="52"/>
      <c r="J12" s="52"/>
      <c r="K12" s="52"/>
      <c r="L12" s="52">
        <f>E12</f>
        <v>0</v>
      </c>
      <c r="M12" s="46"/>
    </row>
    <row r="13" spans="1:13" hidden="1" outlineLevel="1" x14ac:dyDescent="0.2">
      <c r="A13" s="51"/>
      <c r="B13" s="51"/>
      <c r="C13" s="56" t="s">
        <v>63</v>
      </c>
      <c r="D13" s="57">
        <f>SUM(D10:D12)</f>
        <v>0</v>
      </c>
      <c r="E13" s="57">
        <f>SUM(E10:E12)</f>
        <v>0</v>
      </c>
      <c r="F13" s="57"/>
      <c r="G13" s="57"/>
      <c r="H13" s="57"/>
      <c r="I13" s="57"/>
      <c r="J13" s="57"/>
      <c r="K13" s="57"/>
      <c r="L13" s="57">
        <f>E13</f>
        <v>0</v>
      </c>
      <c r="M13" s="46"/>
    </row>
    <row r="14" spans="1:13" hidden="1" outlineLevel="1" x14ac:dyDescent="0.2">
      <c r="A14" s="46"/>
      <c r="B14" s="46"/>
      <c r="C14" s="46"/>
      <c r="D14" s="46"/>
      <c r="E14" s="46"/>
      <c r="F14" s="53"/>
      <c r="G14" s="53"/>
      <c r="H14" s="53"/>
      <c r="I14" s="53"/>
      <c r="J14" s="53"/>
      <c r="K14" s="53"/>
      <c r="L14" s="53"/>
      <c r="M14" s="46"/>
    </row>
    <row r="15" spans="1:13" hidden="1" outlineLevel="1" x14ac:dyDescent="0.2">
      <c r="A15" s="46"/>
      <c r="B15" s="46"/>
      <c r="C15" s="46"/>
      <c r="D15" s="46"/>
      <c r="E15" s="46"/>
      <c r="F15" s="46"/>
      <c r="G15" s="46"/>
      <c r="H15" s="46"/>
      <c r="I15" s="46"/>
      <c r="J15" s="46"/>
      <c r="K15" s="46"/>
      <c r="L15" s="46"/>
      <c r="M15" s="46"/>
    </row>
    <row r="16" spans="1:13" ht="18" hidden="1" customHeight="1" outlineLevel="1" x14ac:dyDescent="0.2">
      <c r="A16" s="49" t="s">
        <v>58</v>
      </c>
      <c r="B16" s="49"/>
      <c r="C16" s="49"/>
      <c r="D16" s="46"/>
      <c r="E16" s="46"/>
      <c r="F16" s="46"/>
      <c r="G16" s="46"/>
      <c r="H16" s="46"/>
      <c r="I16" s="46"/>
      <c r="J16" s="46"/>
      <c r="K16" s="46"/>
      <c r="L16" s="46"/>
      <c r="M16" s="46"/>
    </row>
    <row r="17" spans="1:17" ht="38.25" hidden="1" outlineLevel="1" x14ac:dyDescent="0.2">
      <c r="A17" s="50" t="s">
        <v>20</v>
      </c>
      <c r="B17" s="32" t="s">
        <v>52</v>
      </c>
      <c r="C17" s="32" t="s">
        <v>62</v>
      </c>
      <c r="D17" s="32" t="s">
        <v>53</v>
      </c>
      <c r="E17" s="32" t="s">
        <v>68</v>
      </c>
      <c r="F17" s="34" t="s">
        <v>91</v>
      </c>
      <c r="G17" s="32" t="s">
        <v>68</v>
      </c>
      <c r="H17" s="32" t="s">
        <v>91</v>
      </c>
      <c r="I17" s="32" t="s">
        <v>92</v>
      </c>
      <c r="J17" s="32" t="s">
        <v>93</v>
      </c>
      <c r="K17" s="32" t="s">
        <v>94</v>
      </c>
      <c r="L17" s="32" t="s">
        <v>30</v>
      </c>
      <c r="M17" s="46"/>
    </row>
    <row r="18" spans="1:17" hidden="1" outlineLevel="1" x14ac:dyDescent="0.2">
      <c r="A18" s="33">
        <v>1</v>
      </c>
      <c r="B18" s="33">
        <f t="shared" ref="B18:G18" si="1">A18+1</f>
        <v>2</v>
      </c>
      <c r="C18" s="33">
        <f t="shared" si="1"/>
        <v>3</v>
      </c>
      <c r="D18" s="33">
        <f t="shared" si="1"/>
        <v>4</v>
      </c>
      <c r="E18" s="33">
        <f>D18+1</f>
        <v>5</v>
      </c>
      <c r="F18" s="33">
        <f>E18+1</f>
        <v>6</v>
      </c>
      <c r="G18" s="33">
        <f t="shared" si="1"/>
        <v>7</v>
      </c>
      <c r="H18" s="33">
        <f>G18+1</f>
        <v>8</v>
      </c>
      <c r="I18" s="33">
        <f>H18+1</f>
        <v>9</v>
      </c>
      <c r="J18" s="33">
        <f>I18+1</f>
        <v>10</v>
      </c>
      <c r="K18" s="33">
        <f>J18+1</f>
        <v>11</v>
      </c>
      <c r="L18" s="33">
        <f>K18+1</f>
        <v>12</v>
      </c>
      <c r="M18" s="46"/>
    </row>
    <row r="19" spans="1:17" ht="22.5" hidden="1" outlineLevel="1" x14ac:dyDescent="0.2">
      <c r="A19" s="30"/>
      <c r="B19" s="30" t="s">
        <v>31</v>
      </c>
      <c r="C19" s="30" t="s">
        <v>31</v>
      </c>
      <c r="D19" s="30" t="s">
        <v>87</v>
      </c>
      <c r="E19" s="30" t="s">
        <v>57</v>
      </c>
      <c r="F19" s="30" t="s">
        <v>31</v>
      </c>
      <c r="G19" s="30" t="s">
        <v>57</v>
      </c>
      <c r="H19" s="30" t="s">
        <v>57</v>
      </c>
      <c r="I19" s="30" t="s">
        <v>57</v>
      </c>
      <c r="J19" s="30" t="s">
        <v>57</v>
      </c>
      <c r="K19" s="30" t="s">
        <v>57</v>
      </c>
      <c r="L19" s="30" t="s">
        <v>95</v>
      </c>
      <c r="M19" s="46"/>
      <c r="N19" s="25"/>
      <c r="O19" s="25"/>
    </row>
    <row r="20" spans="1:17" hidden="1" outlineLevel="1" x14ac:dyDescent="0.2">
      <c r="A20" s="27" t="s">
        <v>39</v>
      </c>
      <c r="B20" s="27">
        <v>39.86</v>
      </c>
      <c r="C20" s="27">
        <v>12</v>
      </c>
      <c r="D20" s="26">
        <f>(B20*C20)*3.49</f>
        <v>1669.3368</v>
      </c>
      <c r="E20" s="27"/>
      <c r="F20" s="26">
        <v>1669.3368</v>
      </c>
      <c r="G20" s="27"/>
      <c r="H20" s="27"/>
      <c r="I20" s="27"/>
      <c r="J20" s="27"/>
      <c r="K20" s="27"/>
      <c r="L20" s="28">
        <f>F20</f>
        <v>1669.3368</v>
      </c>
      <c r="M20" s="46"/>
      <c r="N20" s="24"/>
      <c r="O20" s="105"/>
      <c r="P20" s="106"/>
      <c r="Q20" s="107"/>
    </row>
    <row r="21" spans="1:17" hidden="1" outlineLevel="1" x14ac:dyDescent="0.2">
      <c r="A21" s="39">
        <v>1</v>
      </c>
      <c r="B21" s="121"/>
      <c r="C21" s="121"/>
      <c r="D21" s="52">
        <f>ROUND((B21*C21)*3.49,2)</f>
        <v>0</v>
      </c>
      <c r="E21" s="52"/>
      <c r="F21" s="121"/>
      <c r="G21" s="52"/>
      <c r="H21" s="52"/>
      <c r="I21" s="52"/>
      <c r="J21" s="52"/>
      <c r="K21" s="52"/>
      <c r="L21" s="52">
        <f>F21</f>
        <v>0</v>
      </c>
      <c r="M21" s="46"/>
      <c r="O21" s="105"/>
      <c r="P21" s="106"/>
      <c r="Q21" s="107"/>
    </row>
    <row r="22" spans="1:17" ht="12.95" hidden="1" customHeight="1" outlineLevel="1" x14ac:dyDescent="0.2">
      <c r="A22" s="51">
        <v>2</v>
      </c>
      <c r="B22" s="121"/>
      <c r="C22" s="121"/>
      <c r="D22" s="52">
        <f>ROUND((B22*C22)*3.49,2)</f>
        <v>0</v>
      </c>
      <c r="E22" s="52"/>
      <c r="F22" s="121"/>
      <c r="G22" s="52"/>
      <c r="H22" s="52"/>
      <c r="I22" s="52"/>
      <c r="J22" s="52"/>
      <c r="K22" s="52"/>
      <c r="L22" s="52">
        <f>F22</f>
        <v>0</v>
      </c>
      <c r="M22" s="46"/>
      <c r="O22" s="105"/>
      <c r="P22" s="106"/>
      <c r="Q22" s="107"/>
    </row>
    <row r="23" spans="1:17" hidden="1" outlineLevel="1" x14ac:dyDescent="0.2">
      <c r="A23" s="51">
        <v>3</v>
      </c>
      <c r="B23" s="121"/>
      <c r="C23" s="121"/>
      <c r="D23" s="52">
        <f>ROUND((B23*C23)*3.49,2)</f>
        <v>0</v>
      </c>
      <c r="E23" s="52"/>
      <c r="F23" s="121"/>
      <c r="G23" s="52"/>
      <c r="H23" s="52"/>
      <c r="I23" s="52"/>
      <c r="J23" s="52"/>
      <c r="K23" s="52"/>
      <c r="L23" s="52">
        <f>F23</f>
        <v>0</v>
      </c>
      <c r="M23" s="46"/>
      <c r="O23" s="105"/>
      <c r="P23" s="106"/>
      <c r="Q23" s="107"/>
    </row>
    <row r="24" spans="1:17" s="29" customFormat="1" hidden="1" outlineLevel="1" x14ac:dyDescent="0.2">
      <c r="A24" s="56"/>
      <c r="B24" s="56"/>
      <c r="C24" s="56" t="s">
        <v>63</v>
      </c>
      <c r="D24" s="57">
        <f>SUM(D21:D23)</f>
        <v>0</v>
      </c>
      <c r="E24" s="57"/>
      <c r="F24" s="57">
        <f>SUM(F21:F23)</f>
        <v>0</v>
      </c>
      <c r="G24" s="56"/>
      <c r="H24" s="56"/>
      <c r="I24" s="56"/>
      <c r="J24" s="56"/>
      <c r="K24" s="56"/>
      <c r="L24" s="57">
        <f>F24</f>
        <v>0</v>
      </c>
      <c r="M24" s="59"/>
      <c r="O24" s="105"/>
      <c r="P24" s="106"/>
      <c r="Q24" s="108"/>
    </row>
    <row r="25" spans="1:17" hidden="1" outlineLevel="1" x14ac:dyDescent="0.2">
      <c r="A25" s="46"/>
      <c r="B25" s="46"/>
      <c r="C25" s="46"/>
      <c r="D25" s="46"/>
      <c r="E25" s="46"/>
      <c r="F25" s="46"/>
      <c r="G25" s="46"/>
      <c r="H25" s="46"/>
      <c r="I25" s="46"/>
      <c r="J25" s="46"/>
      <c r="K25" s="46"/>
      <c r="L25" s="46"/>
      <c r="M25" s="46"/>
      <c r="O25" s="105"/>
      <c r="P25" s="106"/>
      <c r="Q25" s="107"/>
    </row>
    <row r="26" spans="1:17" hidden="1" outlineLevel="1" x14ac:dyDescent="0.2">
      <c r="A26" s="46"/>
      <c r="B26" s="46"/>
      <c r="C26" s="46"/>
      <c r="D26" s="46"/>
      <c r="E26" s="46"/>
      <c r="F26" s="46"/>
      <c r="G26" s="46"/>
      <c r="H26" s="46"/>
      <c r="I26" s="46"/>
      <c r="J26" s="46"/>
      <c r="K26" s="46"/>
      <c r="L26" s="46"/>
      <c r="M26" s="46"/>
      <c r="O26" s="105"/>
      <c r="P26" s="106"/>
      <c r="Q26" s="107"/>
    </row>
    <row r="27" spans="1:17" ht="18" hidden="1" customHeight="1" outlineLevel="1" x14ac:dyDescent="0.2">
      <c r="A27" s="49" t="s">
        <v>67</v>
      </c>
      <c r="B27" s="49"/>
      <c r="C27" s="49"/>
      <c r="D27" s="46"/>
      <c r="E27" s="46"/>
      <c r="F27" s="46"/>
      <c r="G27" s="46"/>
      <c r="H27" s="46"/>
      <c r="I27" s="46"/>
      <c r="J27" s="46"/>
      <c r="K27" s="46"/>
      <c r="L27" s="46"/>
      <c r="M27" s="46"/>
      <c r="O27" s="105"/>
      <c r="P27" s="106"/>
      <c r="Q27" s="107"/>
    </row>
    <row r="28" spans="1:17" ht="38.25" hidden="1" outlineLevel="1" x14ac:dyDescent="0.2">
      <c r="A28" s="35" t="s">
        <v>20</v>
      </c>
      <c r="B28" s="36" t="s">
        <v>52</v>
      </c>
      <c r="C28" s="36" t="s">
        <v>62</v>
      </c>
      <c r="D28" s="32" t="s">
        <v>53</v>
      </c>
      <c r="E28" s="32" t="s">
        <v>54</v>
      </c>
      <c r="F28" s="32" t="s">
        <v>55</v>
      </c>
      <c r="G28" s="34" t="s">
        <v>68</v>
      </c>
      <c r="H28" s="32" t="s">
        <v>91</v>
      </c>
      <c r="I28" s="32" t="s">
        <v>92</v>
      </c>
      <c r="J28" s="32" t="s">
        <v>93</v>
      </c>
      <c r="K28" s="32" t="s">
        <v>94</v>
      </c>
      <c r="L28" s="32" t="s">
        <v>30</v>
      </c>
      <c r="M28" s="46"/>
      <c r="O28" s="105"/>
      <c r="P28" s="106"/>
      <c r="Q28" s="107"/>
    </row>
    <row r="29" spans="1:17" hidden="1" outlineLevel="1" x14ac:dyDescent="0.2">
      <c r="A29" s="37">
        <v>1</v>
      </c>
      <c r="B29" s="37">
        <f t="shared" ref="B29:G29" si="2">A29+1</f>
        <v>2</v>
      </c>
      <c r="C29" s="37">
        <f t="shared" si="2"/>
        <v>3</v>
      </c>
      <c r="D29" s="33">
        <f t="shared" si="2"/>
        <v>4</v>
      </c>
      <c r="E29" s="33">
        <f>D29+1</f>
        <v>5</v>
      </c>
      <c r="F29" s="33">
        <f>E29+1</f>
        <v>6</v>
      </c>
      <c r="G29" s="33">
        <f t="shared" si="2"/>
        <v>7</v>
      </c>
      <c r="H29" s="33">
        <f>G29+1</f>
        <v>8</v>
      </c>
      <c r="I29" s="33">
        <f>H29+1</f>
        <v>9</v>
      </c>
      <c r="J29" s="33">
        <f>I29+1</f>
        <v>10</v>
      </c>
      <c r="K29" s="33">
        <f>J29+1</f>
        <v>11</v>
      </c>
      <c r="L29" s="33">
        <f>K29+1</f>
        <v>12</v>
      </c>
      <c r="M29" s="46"/>
    </row>
    <row r="30" spans="1:17" ht="22.5" hidden="1" outlineLevel="1" x14ac:dyDescent="0.2">
      <c r="A30" s="38"/>
      <c r="B30" s="38" t="s">
        <v>31</v>
      </c>
      <c r="C30" s="38" t="s">
        <v>31</v>
      </c>
      <c r="D30" s="30" t="s">
        <v>69</v>
      </c>
      <c r="E30" s="30" t="s">
        <v>57</v>
      </c>
      <c r="F30" s="30" t="s">
        <v>57</v>
      </c>
      <c r="G30" s="30" t="s">
        <v>31</v>
      </c>
      <c r="H30" s="30" t="s">
        <v>57</v>
      </c>
      <c r="I30" s="30" t="s">
        <v>57</v>
      </c>
      <c r="J30" s="30" t="s">
        <v>57</v>
      </c>
      <c r="K30" s="30" t="s">
        <v>57</v>
      </c>
      <c r="L30" s="30" t="s">
        <v>95</v>
      </c>
      <c r="M30" s="46"/>
    </row>
    <row r="31" spans="1:17" hidden="1" outlineLevel="1" x14ac:dyDescent="0.2">
      <c r="A31" s="27" t="s">
        <v>39</v>
      </c>
      <c r="B31" s="27">
        <v>39.86</v>
      </c>
      <c r="C31" s="27">
        <v>12</v>
      </c>
      <c r="D31" s="26">
        <f>(B31*C31)*3.54</f>
        <v>1693.2528</v>
      </c>
      <c r="E31" s="27"/>
      <c r="F31" s="27"/>
      <c r="G31" s="26">
        <v>1693.2528</v>
      </c>
      <c r="H31" s="26"/>
      <c r="I31" s="26"/>
      <c r="J31" s="26"/>
      <c r="K31" s="26"/>
      <c r="L31" s="28">
        <f>G31</f>
        <v>1693.2528</v>
      </c>
      <c r="M31" s="46"/>
    </row>
    <row r="32" spans="1:17" hidden="1" outlineLevel="1" x14ac:dyDescent="0.2">
      <c r="A32" s="39">
        <v>1</v>
      </c>
      <c r="B32" s="121"/>
      <c r="C32" s="121"/>
      <c r="D32" s="52">
        <f>ROUND((B32*C32)*3.54,2)</f>
        <v>0</v>
      </c>
      <c r="E32" s="52"/>
      <c r="F32" s="52"/>
      <c r="G32" s="121"/>
      <c r="H32" s="110"/>
      <c r="I32" s="110"/>
      <c r="J32" s="110"/>
      <c r="K32" s="110"/>
      <c r="L32" s="52">
        <f>G32</f>
        <v>0</v>
      </c>
      <c r="M32" s="46"/>
    </row>
    <row r="33" spans="1:13" ht="12.95" hidden="1" customHeight="1" outlineLevel="1" x14ac:dyDescent="0.2">
      <c r="A33" s="51">
        <v>2</v>
      </c>
      <c r="B33" s="121"/>
      <c r="C33" s="121"/>
      <c r="D33" s="52">
        <f>ROUND((B33*C33)*3.54,2)</f>
        <v>0</v>
      </c>
      <c r="E33" s="52"/>
      <c r="F33" s="52"/>
      <c r="G33" s="121"/>
      <c r="H33" s="110"/>
      <c r="I33" s="110"/>
      <c r="J33" s="110"/>
      <c r="K33" s="110"/>
      <c r="L33" s="52">
        <f>G33</f>
        <v>0</v>
      </c>
      <c r="M33" s="46"/>
    </row>
    <row r="34" spans="1:13" hidden="1" outlineLevel="1" x14ac:dyDescent="0.2">
      <c r="A34" s="51">
        <v>3</v>
      </c>
      <c r="B34" s="121"/>
      <c r="C34" s="121"/>
      <c r="D34" s="52">
        <f>ROUND((B34*C34)*3.54,2)</f>
        <v>0</v>
      </c>
      <c r="E34" s="52"/>
      <c r="F34" s="52"/>
      <c r="G34" s="121"/>
      <c r="H34" s="110"/>
      <c r="I34" s="110"/>
      <c r="J34" s="110"/>
      <c r="K34" s="110"/>
      <c r="L34" s="52">
        <f>G34</f>
        <v>0</v>
      </c>
      <c r="M34" s="46"/>
    </row>
    <row r="35" spans="1:13" s="29" customFormat="1" hidden="1" outlineLevel="1" x14ac:dyDescent="0.2">
      <c r="A35" s="56"/>
      <c r="B35" s="56"/>
      <c r="C35" s="56" t="s">
        <v>63</v>
      </c>
      <c r="D35" s="57">
        <f>SUM(D32:D34)</f>
        <v>0</v>
      </c>
      <c r="E35" s="56"/>
      <c r="F35" s="56"/>
      <c r="G35" s="57">
        <f>SUM(G32:G34)</f>
        <v>0</v>
      </c>
      <c r="H35" s="57"/>
      <c r="I35" s="57"/>
      <c r="J35" s="57"/>
      <c r="K35" s="57"/>
      <c r="L35" s="57">
        <f>G35</f>
        <v>0</v>
      </c>
      <c r="M35" s="59"/>
    </row>
    <row r="36" spans="1:13" hidden="1" outlineLevel="1" x14ac:dyDescent="0.2">
      <c r="A36" s="58"/>
      <c r="B36" s="60"/>
      <c r="C36" s="60"/>
      <c r="D36" s="55"/>
      <c r="E36" s="54"/>
      <c r="F36" s="54"/>
      <c r="G36" s="54"/>
      <c r="H36" s="54"/>
      <c r="I36" s="54"/>
      <c r="J36" s="54"/>
      <c r="K36" s="54"/>
      <c r="L36" s="55"/>
      <c r="M36" s="46"/>
    </row>
    <row r="37" spans="1:13" hidden="1" outlineLevel="1" x14ac:dyDescent="0.2">
      <c r="A37" s="46"/>
      <c r="B37" s="46"/>
      <c r="C37" s="46"/>
      <c r="D37" s="46"/>
      <c r="E37" s="46"/>
      <c r="F37" s="46"/>
      <c r="G37" s="46"/>
      <c r="H37" s="46"/>
      <c r="I37" s="46"/>
      <c r="J37" s="46"/>
      <c r="K37" s="46"/>
      <c r="L37" s="46"/>
      <c r="M37" s="46"/>
    </row>
    <row r="38" spans="1:13" ht="15" hidden="1" outlineLevel="1" x14ac:dyDescent="0.2">
      <c r="A38" s="49" t="s">
        <v>83</v>
      </c>
      <c r="B38" s="49"/>
      <c r="C38" s="49"/>
      <c r="D38" s="46"/>
      <c r="E38" s="46"/>
      <c r="F38" s="46"/>
      <c r="G38" s="46"/>
      <c r="H38" s="46"/>
      <c r="I38" s="46"/>
      <c r="J38" s="46"/>
      <c r="K38" s="46"/>
      <c r="L38" s="46"/>
    </row>
    <row r="39" spans="1:13" ht="38.25" hidden="1" outlineLevel="1" x14ac:dyDescent="0.2">
      <c r="A39" s="35" t="s">
        <v>20</v>
      </c>
      <c r="B39" s="36" t="s">
        <v>52</v>
      </c>
      <c r="C39" s="36" t="s">
        <v>62</v>
      </c>
      <c r="D39" s="135" t="s">
        <v>128</v>
      </c>
      <c r="E39" s="32" t="s">
        <v>54</v>
      </c>
      <c r="F39" s="32" t="s">
        <v>55</v>
      </c>
      <c r="G39" s="32" t="s">
        <v>68</v>
      </c>
      <c r="H39" s="34" t="s">
        <v>91</v>
      </c>
      <c r="I39" s="32" t="s">
        <v>92</v>
      </c>
      <c r="J39" s="32" t="s">
        <v>93</v>
      </c>
      <c r="K39" s="32" t="s">
        <v>94</v>
      </c>
      <c r="L39" s="32" t="s">
        <v>30</v>
      </c>
    </row>
    <row r="40" spans="1:13" hidden="1" outlineLevel="1" x14ac:dyDescent="0.2">
      <c r="A40" s="37">
        <v>1</v>
      </c>
      <c r="B40" s="37">
        <f t="shared" ref="B40:K40" si="3">A40+1</f>
        <v>2</v>
      </c>
      <c r="C40" s="37">
        <f t="shared" si="3"/>
        <v>3</v>
      </c>
      <c r="D40" s="33">
        <f t="shared" si="3"/>
        <v>4</v>
      </c>
      <c r="E40" s="33">
        <f t="shared" si="3"/>
        <v>5</v>
      </c>
      <c r="F40" s="33">
        <f>E40+1</f>
        <v>6</v>
      </c>
      <c r="G40" s="33">
        <f t="shared" si="3"/>
        <v>7</v>
      </c>
      <c r="H40" s="33">
        <f t="shared" si="3"/>
        <v>8</v>
      </c>
      <c r="I40" s="33">
        <f t="shared" si="3"/>
        <v>9</v>
      </c>
      <c r="J40" s="33">
        <f t="shared" si="3"/>
        <v>10</v>
      </c>
      <c r="K40" s="33">
        <f t="shared" si="3"/>
        <v>11</v>
      </c>
      <c r="L40" s="33">
        <f>K40+1</f>
        <v>12</v>
      </c>
    </row>
    <row r="41" spans="1:13" ht="22.5" hidden="1" outlineLevel="1" x14ac:dyDescent="0.2">
      <c r="A41" s="38"/>
      <c r="B41" s="38" t="s">
        <v>31</v>
      </c>
      <c r="C41" s="38" t="s">
        <v>31</v>
      </c>
      <c r="D41" s="30" t="s">
        <v>87</v>
      </c>
      <c r="E41" s="30" t="s">
        <v>57</v>
      </c>
      <c r="F41" s="30" t="s">
        <v>57</v>
      </c>
      <c r="G41" s="30" t="s">
        <v>57</v>
      </c>
      <c r="H41" s="30" t="s">
        <v>31</v>
      </c>
      <c r="I41" s="30" t="s">
        <v>57</v>
      </c>
      <c r="J41" s="30" t="s">
        <v>57</v>
      </c>
      <c r="K41" s="30" t="s">
        <v>57</v>
      </c>
      <c r="L41" s="30" t="s">
        <v>95</v>
      </c>
    </row>
    <row r="42" spans="1:13" hidden="1" outlineLevel="1" x14ac:dyDescent="0.2">
      <c r="A42" s="27" t="s">
        <v>39</v>
      </c>
      <c r="B42" s="27">
        <v>39.86</v>
      </c>
      <c r="C42" s="27">
        <v>12</v>
      </c>
      <c r="D42" s="26">
        <f>(B42*C42)*3.59</f>
        <v>1717.1687999999999</v>
      </c>
      <c r="E42" s="27"/>
      <c r="F42" s="27"/>
      <c r="G42" s="26"/>
      <c r="H42" s="26">
        <v>1717.1687999999999</v>
      </c>
      <c r="I42" s="26"/>
      <c r="J42" s="26"/>
      <c r="K42" s="26"/>
      <c r="L42" s="28">
        <f>H42</f>
        <v>1717.1687999999999</v>
      </c>
    </row>
    <row r="43" spans="1:13" hidden="1" outlineLevel="1" x14ac:dyDescent="0.2">
      <c r="A43" s="39">
        <v>1</v>
      </c>
      <c r="B43" s="121"/>
      <c r="C43" s="121"/>
      <c r="D43" s="52">
        <f>ROUND((B43*C43)*3.59,2)</f>
        <v>0</v>
      </c>
      <c r="E43" s="52"/>
      <c r="F43" s="52"/>
      <c r="G43" s="110"/>
      <c r="H43" s="121"/>
      <c r="I43" s="110"/>
      <c r="J43" s="110"/>
      <c r="K43" s="110"/>
      <c r="L43" s="52">
        <f>H43</f>
        <v>0</v>
      </c>
    </row>
    <row r="44" spans="1:13" hidden="1" outlineLevel="1" x14ac:dyDescent="0.2">
      <c r="A44" s="51">
        <v>2</v>
      </c>
      <c r="B44" s="121"/>
      <c r="C44" s="121"/>
      <c r="D44" s="52">
        <f>ROUND((B44*C44)*3.59,2)</f>
        <v>0</v>
      </c>
      <c r="E44" s="52"/>
      <c r="F44" s="52"/>
      <c r="G44" s="110"/>
      <c r="H44" s="121"/>
      <c r="I44" s="110"/>
      <c r="J44" s="110"/>
      <c r="K44" s="110"/>
      <c r="L44" s="52">
        <f>H44</f>
        <v>0</v>
      </c>
    </row>
    <row r="45" spans="1:13" hidden="1" outlineLevel="1" x14ac:dyDescent="0.2">
      <c r="A45" s="51">
        <v>3</v>
      </c>
      <c r="B45" s="121"/>
      <c r="C45" s="121"/>
      <c r="D45" s="52">
        <f>ROUND((B45*C45)*3.59,2)</f>
        <v>0</v>
      </c>
      <c r="E45" s="52"/>
      <c r="F45" s="52"/>
      <c r="G45" s="110"/>
      <c r="H45" s="121"/>
      <c r="I45" s="110"/>
      <c r="J45" s="110"/>
      <c r="K45" s="110"/>
      <c r="L45" s="52">
        <f>H45</f>
        <v>0</v>
      </c>
    </row>
    <row r="46" spans="1:13" hidden="1" outlineLevel="1" x14ac:dyDescent="0.2">
      <c r="A46" s="56"/>
      <c r="B46" s="56"/>
      <c r="C46" s="56" t="s">
        <v>63</v>
      </c>
      <c r="D46" s="57">
        <f>SUM(D43:D45)</f>
        <v>0</v>
      </c>
      <c r="E46" s="56"/>
      <c r="F46" s="56"/>
      <c r="G46" s="57"/>
      <c r="H46" s="57">
        <f>SUM(H43:H45)</f>
        <v>0</v>
      </c>
      <c r="I46" s="57"/>
      <c r="J46" s="57"/>
      <c r="K46" s="57"/>
      <c r="L46" s="57">
        <f>H46</f>
        <v>0</v>
      </c>
    </row>
    <row r="47" spans="1:13" hidden="1" outlineLevel="1" x14ac:dyDescent="0.2"/>
    <row r="48" spans="1:13" collapsed="1" x14ac:dyDescent="0.2"/>
    <row r="49" spans="1:12" ht="15" x14ac:dyDescent="0.2">
      <c r="A49" s="49" t="s">
        <v>84</v>
      </c>
      <c r="B49" s="49"/>
      <c r="C49" s="49"/>
      <c r="D49" s="46"/>
      <c r="E49" s="46"/>
      <c r="F49" s="46"/>
      <c r="G49" s="46"/>
      <c r="H49" s="46"/>
      <c r="I49" s="46"/>
      <c r="J49" s="46"/>
      <c r="K49" s="46"/>
      <c r="L49" s="46"/>
    </row>
    <row r="50" spans="1:12" ht="38.25" x14ac:dyDescent="0.2">
      <c r="A50" s="35" t="s">
        <v>20</v>
      </c>
      <c r="B50" s="36" t="s">
        <v>52</v>
      </c>
      <c r="C50" s="36" t="s">
        <v>62</v>
      </c>
      <c r="D50" s="135" t="s">
        <v>128</v>
      </c>
      <c r="E50" s="32" t="s">
        <v>54</v>
      </c>
      <c r="F50" s="32" t="s">
        <v>55</v>
      </c>
      <c r="G50" s="32" t="s">
        <v>68</v>
      </c>
      <c r="H50" s="32" t="s">
        <v>91</v>
      </c>
      <c r="I50" s="34" t="s">
        <v>92</v>
      </c>
      <c r="J50" s="32" t="s">
        <v>93</v>
      </c>
      <c r="K50" s="32" t="s">
        <v>94</v>
      </c>
      <c r="L50" s="32" t="s">
        <v>30</v>
      </c>
    </row>
    <row r="51" spans="1:12" x14ac:dyDescent="0.2">
      <c r="A51" s="37">
        <v>1</v>
      </c>
      <c r="B51" s="37">
        <f t="shared" ref="B51:K51" si="4">A51+1</f>
        <v>2</v>
      </c>
      <c r="C51" s="37">
        <f t="shared" si="4"/>
        <v>3</v>
      </c>
      <c r="D51" s="33">
        <f t="shared" si="4"/>
        <v>4</v>
      </c>
      <c r="E51" s="33">
        <f t="shared" si="4"/>
        <v>5</v>
      </c>
      <c r="F51" s="33">
        <f>E51+1</f>
        <v>6</v>
      </c>
      <c r="G51" s="33">
        <f t="shared" si="4"/>
        <v>7</v>
      </c>
      <c r="H51" s="33">
        <f t="shared" si="4"/>
        <v>8</v>
      </c>
      <c r="I51" s="33">
        <f t="shared" si="4"/>
        <v>9</v>
      </c>
      <c r="J51" s="33">
        <f t="shared" si="4"/>
        <v>10</v>
      </c>
      <c r="K51" s="33">
        <f t="shared" si="4"/>
        <v>11</v>
      </c>
      <c r="L51" s="33">
        <f>K51+1</f>
        <v>12</v>
      </c>
    </row>
    <row r="52" spans="1:12" ht="22.5" x14ac:dyDescent="0.2">
      <c r="A52" s="38"/>
      <c r="B52" s="38" t="s">
        <v>31</v>
      </c>
      <c r="C52" s="38" t="s">
        <v>31</v>
      </c>
      <c r="D52" s="30" t="s">
        <v>88</v>
      </c>
      <c r="E52" s="30" t="s">
        <v>57</v>
      </c>
      <c r="F52" s="30" t="s">
        <v>57</v>
      </c>
      <c r="G52" s="30" t="s">
        <v>57</v>
      </c>
      <c r="H52" s="30" t="s">
        <v>57</v>
      </c>
      <c r="I52" s="30" t="s">
        <v>31</v>
      </c>
      <c r="J52" s="30" t="s">
        <v>57</v>
      </c>
      <c r="K52" s="30" t="s">
        <v>57</v>
      </c>
      <c r="L52" s="30" t="s">
        <v>95</v>
      </c>
    </row>
    <row r="53" spans="1:12" x14ac:dyDescent="0.2">
      <c r="A53" s="27" t="s">
        <v>39</v>
      </c>
      <c r="B53" s="27">
        <v>39.86</v>
      </c>
      <c r="C53" s="27">
        <v>12</v>
      </c>
      <c r="D53" s="26">
        <f>(B53*C53)*3.64</f>
        <v>1741.0848000000001</v>
      </c>
      <c r="E53" s="27"/>
      <c r="F53" s="27"/>
      <c r="G53" s="26"/>
      <c r="H53" s="26"/>
      <c r="I53" s="26">
        <v>1741.0848000000001</v>
      </c>
      <c r="J53" s="26"/>
      <c r="K53" s="26"/>
      <c r="L53" s="28">
        <f>I53</f>
        <v>1741.0848000000001</v>
      </c>
    </row>
    <row r="54" spans="1:12" x14ac:dyDescent="0.2">
      <c r="A54" s="39">
        <v>1</v>
      </c>
      <c r="B54" s="121"/>
      <c r="C54" s="121"/>
      <c r="D54" s="52">
        <f>ROUND((B54*C54)*3.64,2)</f>
        <v>0</v>
      </c>
      <c r="E54" s="52"/>
      <c r="F54" s="52"/>
      <c r="G54" s="110"/>
      <c r="H54" s="110"/>
      <c r="I54" s="121"/>
      <c r="J54" s="110"/>
      <c r="K54" s="110"/>
      <c r="L54" s="52">
        <f>I54</f>
        <v>0</v>
      </c>
    </row>
    <row r="55" spans="1:12" x14ac:dyDescent="0.2">
      <c r="A55" s="51">
        <v>2</v>
      </c>
      <c r="B55" s="121"/>
      <c r="C55" s="121"/>
      <c r="D55" s="52">
        <f>ROUND((B55*C55)*3.64,2)</f>
        <v>0</v>
      </c>
      <c r="E55" s="52"/>
      <c r="F55" s="52"/>
      <c r="G55" s="110"/>
      <c r="H55" s="110"/>
      <c r="I55" s="121"/>
      <c r="J55" s="110"/>
      <c r="K55" s="110"/>
      <c r="L55" s="52">
        <f>I55</f>
        <v>0</v>
      </c>
    </row>
    <row r="56" spans="1:12" x14ac:dyDescent="0.2">
      <c r="A56" s="51">
        <v>3</v>
      </c>
      <c r="B56" s="121"/>
      <c r="C56" s="121"/>
      <c r="D56" s="52">
        <f>ROUND((B56*C56)*3.64,2)</f>
        <v>0</v>
      </c>
      <c r="E56" s="52"/>
      <c r="F56" s="52"/>
      <c r="G56" s="110"/>
      <c r="H56" s="110"/>
      <c r="I56" s="121"/>
      <c r="J56" s="110"/>
      <c r="K56" s="110"/>
      <c r="L56" s="52">
        <f>I56</f>
        <v>0</v>
      </c>
    </row>
    <row r="57" spans="1:12" x14ac:dyDescent="0.2">
      <c r="A57" s="56"/>
      <c r="B57" s="56"/>
      <c r="C57" s="56" t="s">
        <v>63</v>
      </c>
      <c r="D57" s="57">
        <f>SUM(D54:D56)</f>
        <v>0</v>
      </c>
      <c r="E57" s="56"/>
      <c r="F57" s="56"/>
      <c r="G57" s="57"/>
      <c r="H57" s="57"/>
      <c r="I57" s="57">
        <f>SUM(I54:I56)</f>
        <v>0</v>
      </c>
      <c r="J57" s="57"/>
      <c r="K57" s="57"/>
      <c r="L57" s="57">
        <f>I57</f>
        <v>0</v>
      </c>
    </row>
    <row r="60" spans="1:12" ht="15" x14ac:dyDescent="0.2">
      <c r="A60" s="49" t="s">
        <v>85</v>
      </c>
      <c r="B60" s="49"/>
      <c r="C60" s="49"/>
      <c r="D60" s="46"/>
      <c r="E60" s="46"/>
      <c r="F60" s="46"/>
      <c r="G60" s="46"/>
      <c r="H60" s="46"/>
      <c r="I60" s="46"/>
      <c r="J60" s="46"/>
      <c r="K60" s="46"/>
      <c r="L60" s="46"/>
    </row>
    <row r="61" spans="1:12" ht="38.25" x14ac:dyDescent="0.2">
      <c r="A61" s="35" t="s">
        <v>20</v>
      </c>
      <c r="B61" s="36" t="s">
        <v>52</v>
      </c>
      <c r="C61" s="36" t="s">
        <v>62</v>
      </c>
      <c r="D61" s="135" t="s">
        <v>128</v>
      </c>
      <c r="E61" s="32" t="s">
        <v>54</v>
      </c>
      <c r="F61" s="32" t="s">
        <v>55</v>
      </c>
      <c r="G61" s="32" t="s">
        <v>68</v>
      </c>
      <c r="H61" s="32" t="s">
        <v>91</v>
      </c>
      <c r="I61" s="32" t="s">
        <v>92</v>
      </c>
      <c r="J61" s="34" t="s">
        <v>93</v>
      </c>
      <c r="K61" s="32" t="s">
        <v>94</v>
      </c>
      <c r="L61" s="32" t="s">
        <v>30</v>
      </c>
    </row>
    <row r="62" spans="1:12" x14ac:dyDescent="0.2">
      <c r="A62" s="37">
        <v>1</v>
      </c>
      <c r="B62" s="37">
        <f t="shared" ref="B62:K62" si="5">A62+1</f>
        <v>2</v>
      </c>
      <c r="C62" s="37">
        <f t="shared" si="5"/>
        <v>3</v>
      </c>
      <c r="D62" s="33">
        <f t="shared" si="5"/>
        <v>4</v>
      </c>
      <c r="E62" s="33">
        <f t="shared" si="5"/>
        <v>5</v>
      </c>
      <c r="F62" s="33">
        <f>E62+1</f>
        <v>6</v>
      </c>
      <c r="G62" s="33">
        <f t="shared" si="5"/>
        <v>7</v>
      </c>
      <c r="H62" s="33">
        <f t="shared" si="5"/>
        <v>8</v>
      </c>
      <c r="I62" s="33">
        <f t="shared" si="5"/>
        <v>9</v>
      </c>
      <c r="J62" s="33">
        <f t="shared" si="5"/>
        <v>10</v>
      </c>
      <c r="K62" s="33">
        <f t="shared" si="5"/>
        <v>11</v>
      </c>
      <c r="L62" s="33">
        <f>K62+1</f>
        <v>12</v>
      </c>
    </row>
    <row r="63" spans="1:12" ht="22.5" x14ac:dyDescent="0.2">
      <c r="A63" s="38"/>
      <c r="B63" s="38" t="s">
        <v>31</v>
      </c>
      <c r="C63" s="38" t="s">
        <v>31</v>
      </c>
      <c r="D63" s="30" t="s">
        <v>89</v>
      </c>
      <c r="E63" s="30" t="s">
        <v>57</v>
      </c>
      <c r="F63" s="30" t="s">
        <v>57</v>
      </c>
      <c r="G63" s="30" t="s">
        <v>57</v>
      </c>
      <c r="H63" s="30" t="s">
        <v>57</v>
      </c>
      <c r="I63" s="30" t="s">
        <v>57</v>
      </c>
      <c r="J63" s="30" t="s">
        <v>31</v>
      </c>
      <c r="K63" s="30" t="s">
        <v>57</v>
      </c>
      <c r="L63" s="30" t="s">
        <v>95</v>
      </c>
    </row>
    <row r="64" spans="1:12" x14ac:dyDescent="0.2">
      <c r="A64" s="27" t="s">
        <v>39</v>
      </c>
      <c r="B64" s="27">
        <v>39.86</v>
      </c>
      <c r="C64" s="27">
        <v>12</v>
      </c>
      <c r="D64" s="26">
        <f>(B64*C64)*3.69</f>
        <v>1765.0008</v>
      </c>
      <c r="E64" s="27"/>
      <c r="F64" s="27"/>
      <c r="G64" s="26"/>
      <c r="H64" s="26"/>
      <c r="I64" s="26"/>
      <c r="J64" s="26">
        <v>1765.0008</v>
      </c>
      <c r="K64" s="26"/>
      <c r="L64" s="28">
        <f>J64</f>
        <v>1765.0008</v>
      </c>
    </row>
    <row r="65" spans="1:12" x14ac:dyDescent="0.2">
      <c r="A65" s="39">
        <v>1</v>
      </c>
      <c r="B65" s="121"/>
      <c r="C65" s="121"/>
      <c r="D65" s="52">
        <f>ROUND((B65*C65)*3.69,2)</f>
        <v>0</v>
      </c>
      <c r="E65" s="52"/>
      <c r="F65" s="52"/>
      <c r="G65" s="110"/>
      <c r="H65" s="110"/>
      <c r="I65" s="110"/>
      <c r="J65" s="121"/>
      <c r="K65" s="110"/>
      <c r="L65" s="52">
        <f>J65</f>
        <v>0</v>
      </c>
    </row>
    <row r="66" spans="1:12" x14ac:dyDescent="0.2">
      <c r="A66" s="51">
        <v>2</v>
      </c>
      <c r="B66" s="121"/>
      <c r="C66" s="121"/>
      <c r="D66" s="52">
        <f>ROUND((B66*C66)*3.69,2)</f>
        <v>0</v>
      </c>
      <c r="E66" s="52"/>
      <c r="F66" s="52"/>
      <c r="G66" s="110"/>
      <c r="H66" s="110"/>
      <c r="I66" s="110"/>
      <c r="J66" s="121"/>
      <c r="K66" s="110"/>
      <c r="L66" s="52">
        <f>J66</f>
        <v>0</v>
      </c>
    </row>
    <row r="67" spans="1:12" x14ac:dyDescent="0.2">
      <c r="A67" s="51">
        <v>3</v>
      </c>
      <c r="B67" s="121"/>
      <c r="C67" s="121"/>
      <c r="D67" s="52">
        <f>ROUND((B67*C67)*3.69,2)</f>
        <v>0</v>
      </c>
      <c r="E67" s="52"/>
      <c r="F67" s="52"/>
      <c r="G67" s="110"/>
      <c r="H67" s="110"/>
      <c r="I67" s="110"/>
      <c r="J67" s="121"/>
      <c r="K67" s="110"/>
      <c r="L67" s="52">
        <f>J67</f>
        <v>0</v>
      </c>
    </row>
    <row r="68" spans="1:12" x14ac:dyDescent="0.2">
      <c r="A68" s="56"/>
      <c r="B68" s="56"/>
      <c r="C68" s="56" t="s">
        <v>63</v>
      </c>
      <c r="D68" s="57">
        <f>SUM(D65:D67)</f>
        <v>0</v>
      </c>
      <c r="E68" s="56"/>
      <c r="F68" s="56"/>
      <c r="G68" s="57"/>
      <c r="H68" s="57"/>
      <c r="I68" s="57"/>
      <c r="J68" s="57">
        <f>SUM(J65:J67)</f>
        <v>0</v>
      </c>
      <c r="K68" s="57"/>
      <c r="L68" s="57">
        <f>J68</f>
        <v>0</v>
      </c>
    </row>
    <row r="71" spans="1:12" ht="15" x14ac:dyDescent="0.2">
      <c r="A71" s="49" t="s">
        <v>86</v>
      </c>
      <c r="B71" s="49"/>
      <c r="C71" s="49"/>
      <c r="D71" s="46"/>
      <c r="E71" s="46"/>
      <c r="F71" s="46"/>
      <c r="G71" s="46"/>
      <c r="H71" s="46"/>
      <c r="I71" s="46"/>
      <c r="J71" s="46"/>
      <c r="K71" s="46"/>
      <c r="L71" s="46"/>
    </row>
    <row r="72" spans="1:12" ht="38.25" x14ac:dyDescent="0.2">
      <c r="A72" s="35" t="s">
        <v>20</v>
      </c>
      <c r="B72" s="36" t="s">
        <v>52</v>
      </c>
      <c r="C72" s="36" t="s">
        <v>62</v>
      </c>
      <c r="D72" s="135" t="s">
        <v>128</v>
      </c>
      <c r="E72" s="32" t="s">
        <v>54</v>
      </c>
      <c r="F72" s="32" t="s">
        <v>55</v>
      </c>
      <c r="G72" s="32" t="s">
        <v>68</v>
      </c>
      <c r="H72" s="32" t="s">
        <v>91</v>
      </c>
      <c r="I72" s="32" t="s">
        <v>92</v>
      </c>
      <c r="J72" s="32" t="s">
        <v>93</v>
      </c>
      <c r="K72" s="34" t="s">
        <v>94</v>
      </c>
      <c r="L72" s="32" t="s">
        <v>30</v>
      </c>
    </row>
    <row r="73" spans="1:12" x14ac:dyDescent="0.2">
      <c r="A73" s="37">
        <v>1</v>
      </c>
      <c r="B73" s="37">
        <f t="shared" ref="B73:K73" si="6">A73+1</f>
        <v>2</v>
      </c>
      <c r="C73" s="37">
        <f t="shared" si="6"/>
        <v>3</v>
      </c>
      <c r="D73" s="33">
        <f t="shared" si="6"/>
        <v>4</v>
      </c>
      <c r="E73" s="33">
        <f t="shared" si="6"/>
        <v>5</v>
      </c>
      <c r="F73" s="33">
        <f>E73+1</f>
        <v>6</v>
      </c>
      <c r="G73" s="33">
        <f t="shared" si="6"/>
        <v>7</v>
      </c>
      <c r="H73" s="33">
        <f t="shared" si="6"/>
        <v>8</v>
      </c>
      <c r="I73" s="33">
        <f t="shared" si="6"/>
        <v>9</v>
      </c>
      <c r="J73" s="33">
        <f t="shared" si="6"/>
        <v>10</v>
      </c>
      <c r="K73" s="33">
        <f t="shared" si="6"/>
        <v>11</v>
      </c>
      <c r="L73" s="33">
        <f>K73+1</f>
        <v>12</v>
      </c>
    </row>
    <row r="74" spans="1:12" ht="22.5" x14ac:dyDescent="0.2">
      <c r="A74" s="38"/>
      <c r="B74" s="38" t="s">
        <v>31</v>
      </c>
      <c r="C74" s="38" t="s">
        <v>31</v>
      </c>
      <c r="D74" s="30" t="s">
        <v>90</v>
      </c>
      <c r="E74" s="30" t="s">
        <v>57</v>
      </c>
      <c r="F74" s="30" t="s">
        <v>57</v>
      </c>
      <c r="G74" s="30" t="s">
        <v>57</v>
      </c>
      <c r="H74" s="30" t="s">
        <v>57</v>
      </c>
      <c r="I74" s="30" t="s">
        <v>57</v>
      </c>
      <c r="J74" s="30" t="s">
        <v>57</v>
      </c>
      <c r="K74" s="30" t="s">
        <v>31</v>
      </c>
      <c r="L74" s="30" t="s">
        <v>95</v>
      </c>
    </row>
    <row r="75" spans="1:12" x14ac:dyDescent="0.2">
      <c r="A75" s="27" t="s">
        <v>39</v>
      </c>
      <c r="B75" s="27">
        <v>39.86</v>
      </c>
      <c r="C75" s="27">
        <v>12</v>
      </c>
      <c r="D75" s="26">
        <f>(B75*C75)*3.74</f>
        <v>1788.9168</v>
      </c>
      <c r="E75" s="27"/>
      <c r="F75" s="27"/>
      <c r="G75" s="26"/>
      <c r="H75" s="26"/>
      <c r="I75" s="26"/>
      <c r="J75" s="26"/>
      <c r="K75" s="26">
        <v>1788.9168</v>
      </c>
      <c r="L75" s="28">
        <f>K75</f>
        <v>1788.9168</v>
      </c>
    </row>
    <row r="76" spans="1:12" x14ac:dyDescent="0.2">
      <c r="A76" s="39">
        <v>1</v>
      </c>
      <c r="B76" s="121"/>
      <c r="C76" s="121"/>
      <c r="D76" s="52">
        <f>ROUND((B76*C76)*3.74,2)</f>
        <v>0</v>
      </c>
      <c r="E76" s="52"/>
      <c r="F76" s="52"/>
      <c r="G76" s="110"/>
      <c r="H76" s="110"/>
      <c r="I76" s="110"/>
      <c r="J76" s="110"/>
      <c r="K76" s="121"/>
      <c r="L76" s="52">
        <f>K76</f>
        <v>0</v>
      </c>
    </row>
    <row r="77" spans="1:12" x14ac:dyDescent="0.2">
      <c r="A77" s="51">
        <v>2</v>
      </c>
      <c r="B77" s="121"/>
      <c r="C77" s="121"/>
      <c r="D77" s="52">
        <f>ROUND((B77*C77)*3.74,2)</f>
        <v>0</v>
      </c>
      <c r="E77" s="52"/>
      <c r="F77" s="52"/>
      <c r="G77" s="110"/>
      <c r="H77" s="110"/>
      <c r="I77" s="110"/>
      <c r="J77" s="110"/>
      <c r="K77" s="121"/>
      <c r="L77" s="52">
        <f>K77</f>
        <v>0</v>
      </c>
    </row>
    <row r="78" spans="1:12" x14ac:dyDescent="0.2">
      <c r="A78" s="51">
        <v>3</v>
      </c>
      <c r="B78" s="121"/>
      <c r="C78" s="121"/>
      <c r="D78" s="52">
        <f>ROUND((B78*C78)*3.74,2)</f>
        <v>0</v>
      </c>
      <c r="E78" s="52"/>
      <c r="F78" s="52"/>
      <c r="G78" s="110"/>
      <c r="H78" s="110"/>
      <c r="I78" s="110"/>
      <c r="J78" s="110"/>
      <c r="K78" s="121"/>
      <c r="L78" s="52">
        <f>K78</f>
        <v>0</v>
      </c>
    </row>
    <row r="79" spans="1:12" x14ac:dyDescent="0.2">
      <c r="A79" s="56"/>
      <c r="B79" s="56"/>
      <c r="C79" s="56" t="s">
        <v>63</v>
      </c>
      <c r="D79" s="57">
        <f>SUM(D76:D78)</f>
        <v>0</v>
      </c>
      <c r="E79" s="56"/>
      <c r="F79" s="56"/>
      <c r="G79" s="57"/>
      <c r="H79" s="57"/>
      <c r="I79" s="57"/>
      <c r="J79" s="57"/>
      <c r="K79" s="57">
        <f>SUM(K76:K78)</f>
        <v>0</v>
      </c>
      <c r="L79" s="57">
        <f>K79</f>
        <v>0</v>
      </c>
    </row>
  </sheetData>
  <conditionalFormatting sqref="L10">
    <cfRule type="cellIs" dxfId="20" priority="22" stopIfTrue="1" operator="notEqual">
      <formula>$D$10</formula>
    </cfRule>
  </conditionalFormatting>
  <conditionalFormatting sqref="L11">
    <cfRule type="cellIs" dxfId="19" priority="21" stopIfTrue="1" operator="notEqual">
      <formula>$D$11</formula>
    </cfRule>
  </conditionalFormatting>
  <conditionalFormatting sqref="L12">
    <cfRule type="cellIs" dxfId="18" priority="20" stopIfTrue="1" operator="notEqual">
      <formula>$D$12</formula>
    </cfRule>
  </conditionalFormatting>
  <conditionalFormatting sqref="L21">
    <cfRule type="cellIs" dxfId="17" priority="18" stopIfTrue="1" operator="notEqual">
      <formula>$D$21</formula>
    </cfRule>
  </conditionalFormatting>
  <conditionalFormatting sqref="L22">
    <cfRule type="cellIs" dxfId="16" priority="17" stopIfTrue="1" operator="notEqual">
      <formula>$D$22</formula>
    </cfRule>
  </conditionalFormatting>
  <conditionalFormatting sqref="L23">
    <cfRule type="cellIs" dxfId="15" priority="16" stopIfTrue="1" operator="notEqual">
      <formula>$D$23</formula>
    </cfRule>
  </conditionalFormatting>
  <conditionalFormatting sqref="L32">
    <cfRule type="cellIs" dxfId="14" priority="15" stopIfTrue="1" operator="notEqual">
      <formula>$D$32</formula>
    </cfRule>
  </conditionalFormatting>
  <conditionalFormatting sqref="L33">
    <cfRule type="cellIs" dxfId="13" priority="14" stopIfTrue="1" operator="notEqual">
      <formula>$D$33</formula>
    </cfRule>
  </conditionalFormatting>
  <conditionalFormatting sqref="L34">
    <cfRule type="cellIs" dxfId="12" priority="13" stopIfTrue="1" operator="notEqual">
      <formula>$D$34</formula>
    </cfRule>
  </conditionalFormatting>
  <conditionalFormatting sqref="L43">
    <cfRule type="cellIs" dxfId="11" priority="12" stopIfTrue="1" operator="notEqual">
      <formula>$D$43</formula>
    </cfRule>
  </conditionalFormatting>
  <conditionalFormatting sqref="L44">
    <cfRule type="cellIs" dxfId="10" priority="11" stopIfTrue="1" operator="notEqual">
      <formula>$D$44</formula>
    </cfRule>
  </conditionalFormatting>
  <conditionalFormatting sqref="L45">
    <cfRule type="cellIs" dxfId="9" priority="10" stopIfTrue="1" operator="notEqual">
      <formula>$D$45</formula>
    </cfRule>
  </conditionalFormatting>
  <conditionalFormatting sqref="L54">
    <cfRule type="cellIs" dxfId="8" priority="9" stopIfTrue="1" operator="notEqual">
      <formula>$D$54</formula>
    </cfRule>
  </conditionalFormatting>
  <conditionalFormatting sqref="L55">
    <cfRule type="cellIs" dxfId="7" priority="8" stopIfTrue="1" operator="notEqual">
      <formula>$D$55</formula>
    </cfRule>
  </conditionalFormatting>
  <conditionalFormatting sqref="L56">
    <cfRule type="cellIs" dxfId="6" priority="7" stopIfTrue="1" operator="notEqual">
      <formula>$D$56</formula>
    </cfRule>
  </conditionalFormatting>
  <conditionalFormatting sqref="L65">
    <cfRule type="cellIs" dxfId="5" priority="6" stopIfTrue="1" operator="notEqual">
      <formula>$D$65</formula>
    </cfRule>
  </conditionalFormatting>
  <conditionalFormatting sqref="L66">
    <cfRule type="cellIs" dxfId="4" priority="5" stopIfTrue="1" operator="notEqual">
      <formula>$D$66</formula>
    </cfRule>
  </conditionalFormatting>
  <conditionalFormatting sqref="L67">
    <cfRule type="cellIs" dxfId="3" priority="4" stopIfTrue="1" operator="notEqual">
      <formula>$D$67</formula>
    </cfRule>
  </conditionalFormatting>
  <conditionalFormatting sqref="L76">
    <cfRule type="cellIs" dxfId="2" priority="3" stopIfTrue="1" operator="notEqual">
      <formula>$D$76</formula>
    </cfRule>
  </conditionalFormatting>
  <conditionalFormatting sqref="L77">
    <cfRule type="cellIs" dxfId="1" priority="2" stopIfTrue="1" operator="notEqual">
      <formula>$D$77</formula>
    </cfRule>
  </conditionalFormatting>
  <conditionalFormatting sqref="L78">
    <cfRule type="cellIs" dxfId="0" priority="1" stopIfTrue="1" operator="notEqual">
      <formula>$D$78</formula>
    </cfRule>
  </conditionalFormatting>
  <pageMargins left="0.70866141732283472" right="0.70866141732283472" top="0.78740157480314965" bottom="0.78740157480314965" header="0.31496062992125984" footer="0.31496062992125984"/>
  <pageSetup paperSize="9" scale="56" orientation="portrait" r:id="rId1"/>
  <ignoredErrors>
    <ignoredError sqref="I57 J68 H46" formulaRange="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PF - Kosten- und Finanzplan</vt:lpstr>
      <vt:lpstr>K-Hilfe Personalkosten</vt:lpstr>
      <vt:lpstr>K-Hilfe Betriebskostenpauschale</vt:lpstr>
      <vt:lpstr>'PF - Kosten- und Finanzplan'!Druckbereich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SenStadtWohn IV B 3</dc:creator>
  <cp:lastModifiedBy>pc01</cp:lastModifiedBy>
  <cp:lastPrinted>2019-12-20T07:09:59Z</cp:lastPrinted>
  <dcterms:created xsi:type="dcterms:W3CDTF">2009-02-20T08:35:34Z</dcterms:created>
  <dcterms:modified xsi:type="dcterms:W3CDTF">2020-08-25T08:06:39Z</dcterms:modified>
</cp:coreProperties>
</file>