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<sst xmlns="http://schemas.openxmlformats.org/spreadsheetml/2006/main" count="300" uniqueCount="132">
  <si>
    <t>Abweichungen von über 20% pro Position erfordern eine erneute Genehmigung.</t>
  </si>
  <si>
    <t>Hinweise:</t>
  </si>
  <si>
    <t>gesamt</t>
  </si>
  <si>
    <t>Bitte füllen Sie nur die rot markierten Felder aus.</t>
  </si>
  <si>
    <t>Kosten- und Finanzplan</t>
  </si>
  <si>
    <t>Investitionskosten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</si>
  <si>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</si>
  <si>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</si>
  <si>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</si>
  <si>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</si>
  <si>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</si>
  <si>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</si>
  <si>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</si>
  <si>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</si>
  <si>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</si>
  <si>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</si>
  <si>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</si>
  <si>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</si>
  <si>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</si>
  <si>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</si>
  <si>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</si>
  <si>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</si>
  <si>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</si>
  <si>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</si>
  <si>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</si>
  <si>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</si>
  <si>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</si>
  <si>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</si>
  <si>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</si>
  <si>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</si>
  <si>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</si>
  <si>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</si>
  <si>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</si>
  <si>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</si>
  <si>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</si>
  <si>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</si>
  <si>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</si>
  <si>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</si>
  <si>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</si>
  <si>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</si>
  <si>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</si>
  <si>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</si>
  <si>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</si>
  <si>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</si>
  <si>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</si>
  <si>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</si>
  <si>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</si>
  <si>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</si>
  <si>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</si>
  <si>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</si>
  <si>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</si>
  <si>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</si>
  <si>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</si>
  <si>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</si>
  <si>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</si>
  <si>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</si>
  <si>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</si>
  <si>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</si>
  <si>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</si>
  <si>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</si>
  <si>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</si>
  <si>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</si>
  <si>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</si>
  <si>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</si>
  <si>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</si>
  <si>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</si>
  <si>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</si>
  <si>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</si>
  <si>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</si>
  <si>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</si>
  <si>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</si>
  <si>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</si>
  <si>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</si>
  <si>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</si>
  <si>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</si>
  <si>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</si>
  <si>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</si>
  <si>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</si>
  <si>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</si>
  <si>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</si>
  <si>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</si>
  <si>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</si>
  <si>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</si>
  <si>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</si>
  <si>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</si>
  <si>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</si>
  <si>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</si>
  <si>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</si>
  <si>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</si>
  <si>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</si>
  <si>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</si>
  <si>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</si>
  <si>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</si>
  <si>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</si>
  <si>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</si>
  <si>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</si>
  <si>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</si>
  <si>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</si>
  <si>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</si>
  <si>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</si>
  <si>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Stand: 10.10.2016</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</si>
  <si>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</si>
  <si>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</si>
  <si>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</si>
  <si>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</si>
  <si>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</si>
  <si>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</si>
  <si>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</si>
  <si>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</si>
  <si>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</si>
  <si>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</si>
  <si>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</si>
  <si>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</si>
  <si>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</si>
  <si>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</si>
  <si>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</si>
  <si>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</si>
  <si>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</si>
  <si>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</si>
  <si>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</si>
  <si>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</si>
  <si>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</si>
  <si>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</si>
  <si>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</si>
  <si>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</si>
  <si>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</si>
  <si>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</si>
  <si>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</si>
  <si>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</si>
  <si>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</si>
  <si>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sz val="10"/>
        <color indexed="10"/>
        <rFont val="Arial"/>
        <family val="2"/>
      </rPr>
      <t>XX</t>
    </r>
  </si>
  <si>
    <t>Stand: 10.01.2017</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</si>
</sst>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5">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0" fontId="3" fillId="0" borderId="10" xfId="0" applyFont="1" applyFill="1" applyBorder="1" applyAlignment="1" applyProtection="1">
      <alignment wrapText="1"/>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3" fillId="0" borderId="0" xfId="0" applyFont="1" applyAlignment="1" applyProtection="1">
      <alignment horizontal="left"/>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1">
      <selection activeCell="C12" sqref="C12"/>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4"/>
    </row>
    <row r="2" spans="1:7" s="46" customFormat="1" ht="21.75" customHeight="1">
      <c r="A2" s="131" t="s">
        <v>4</v>
      </c>
      <c r="B2" s="131"/>
      <c r="C2" s="131"/>
      <c r="D2" s="131"/>
      <c r="E2" s="131"/>
      <c r="F2" s="131"/>
      <c r="G2" s="131"/>
    </row>
    <row r="3" spans="2:7" s="46" customFormat="1" ht="21" customHeight="1" thickBot="1">
      <c r="B3" s="135"/>
      <c r="C3" s="135"/>
      <c r="D3" s="135"/>
      <c r="E3" s="135"/>
      <c r="F3" s="135"/>
      <c r="G3" s="135"/>
    </row>
    <row r="4" spans="2:7" s="46" customFormat="1" ht="16.5">
      <c r="B4" s="125" t="s">
        <v>128</v>
      </c>
      <c r="C4" s="126"/>
      <c r="D4" s="8" t="s">
        <v>10</v>
      </c>
      <c r="E4" s="97"/>
      <c r="F4" s="98"/>
      <c r="G4" s="6"/>
    </row>
    <row r="5" spans="2:18" s="46" customFormat="1" ht="18">
      <c r="B5" s="137" t="s">
        <v>111</v>
      </c>
      <c r="C5" s="138"/>
      <c r="D5" s="129" t="s">
        <v>9</v>
      </c>
      <c r="E5" s="99"/>
      <c r="F5" s="100"/>
      <c r="G5" s="7"/>
      <c r="H5" s="75"/>
      <c r="R5" s="73">
        <v>1</v>
      </c>
    </row>
    <row r="6" spans="2:7" s="46" customFormat="1" ht="17.25" thickBot="1">
      <c r="B6" s="142" t="s">
        <v>114</v>
      </c>
      <c r="C6" s="143"/>
      <c r="D6" s="130" t="s">
        <v>73</v>
      </c>
      <c r="E6" s="101"/>
      <c r="F6" s="102"/>
      <c r="G6" s="76"/>
    </row>
    <row r="7" spans="2:7" s="46" customFormat="1" ht="12.75">
      <c r="B7" s="141"/>
      <c r="C7" s="141"/>
      <c r="D7" s="141"/>
      <c r="E7" s="141"/>
      <c r="F7" s="141"/>
      <c r="G7" s="141"/>
    </row>
    <row r="8" spans="2:7" s="46" customFormat="1" ht="18" customHeight="1">
      <c r="B8" s="77"/>
      <c r="C8" s="78"/>
      <c r="D8" s="23" t="s">
        <v>2</v>
      </c>
      <c r="E8" s="103" t="s">
        <v>129</v>
      </c>
      <c r="F8" s="103" t="s">
        <v>129</v>
      </c>
      <c r="G8" s="103" t="s">
        <v>129</v>
      </c>
    </row>
    <row r="9" spans="2:7" s="46" customFormat="1" ht="15.75">
      <c r="B9" s="79"/>
      <c r="C9" s="127" t="s">
        <v>112</v>
      </c>
      <c r="D9" s="17"/>
      <c r="E9" s="5"/>
      <c r="F9" s="16"/>
      <c r="G9" s="16"/>
    </row>
    <row r="10" spans="2:7" s="46" customFormat="1" ht="9.75" customHeight="1">
      <c r="B10" s="79"/>
      <c r="C10" s="16"/>
      <c r="D10" s="17"/>
      <c r="E10" s="5"/>
      <c r="F10" s="16"/>
      <c r="G10" s="16"/>
    </row>
    <row r="11" spans="2:7" s="46" customFormat="1" ht="18">
      <c r="B11" s="80">
        <v>1</v>
      </c>
      <c r="C11" s="10" t="s">
        <v>74</v>
      </c>
      <c r="D11" s="11">
        <f>SUM(E11:G11)</f>
        <v>0</v>
      </c>
      <c r="E11" s="17">
        <f>ROUND(SUM(E12+E17),2)</f>
        <v>0</v>
      </c>
      <c r="F11" s="17">
        <f>ROUND(SUM(F12+F17),2)</f>
        <v>0</v>
      </c>
      <c r="G11" s="5">
        <f>ROUND(SUM(G12+G17),2)</f>
        <v>0</v>
      </c>
    </row>
    <row r="12" spans="2:7" s="46" customFormat="1" ht="49.5" customHeight="1">
      <c r="B12" s="82" t="s">
        <v>75</v>
      </c>
      <c r="C12" s="10" t="s">
        <v>105</v>
      </c>
      <c r="D12" s="113">
        <f>SUM(E12:G12)</f>
        <v>0</v>
      </c>
      <c r="E12" s="17">
        <f>ROUND(SUM(E13:E16),2)</f>
        <v>0</v>
      </c>
      <c r="F12" s="17">
        <f>ROUND(SUM(F13:F16),2)</f>
        <v>0</v>
      </c>
      <c r="G12" s="5">
        <f>ROUND(SUM(G13:G16),2)</f>
        <v>0</v>
      </c>
    </row>
    <row r="13" spans="2:7" s="46" customFormat="1" ht="15.75">
      <c r="B13" s="80"/>
      <c r="C13" s="4" t="s">
        <v>20</v>
      </c>
      <c r="D13" s="17">
        <f>SUM(E13:G13)</f>
        <v>0</v>
      </c>
      <c r="E13" s="3">
        <v>0</v>
      </c>
      <c r="F13" s="3">
        <v>0</v>
      </c>
      <c r="G13" s="2">
        <v>0</v>
      </c>
    </row>
    <row r="14" spans="2:7" s="46" customFormat="1" ht="15.75">
      <c r="B14" s="80"/>
      <c r="C14" s="4" t="s">
        <v>19</v>
      </c>
      <c r="D14" s="17">
        <f>SUM(E14:G14)</f>
        <v>0</v>
      </c>
      <c r="E14" s="3">
        <v>0</v>
      </c>
      <c r="F14" s="3">
        <v>0</v>
      </c>
      <c r="G14" s="2">
        <v>0</v>
      </c>
    </row>
    <row r="15" spans="2:7" s="46" customFormat="1" ht="15.75">
      <c r="B15" s="80"/>
      <c r="C15" s="4" t="s">
        <v>18</v>
      </c>
      <c r="D15" s="17">
        <f>SUM(E15:G15)</f>
        <v>0</v>
      </c>
      <c r="E15" s="3">
        <v>0</v>
      </c>
      <c r="F15" s="3">
        <v>0</v>
      </c>
      <c r="G15" s="2">
        <v>0</v>
      </c>
    </row>
    <row r="16" spans="2:7" s="46" customFormat="1" ht="9.75" customHeight="1">
      <c r="B16" s="79"/>
      <c r="C16" s="16"/>
      <c r="D16" s="17"/>
      <c r="E16" s="5"/>
      <c r="F16" s="16"/>
      <c r="G16" s="16"/>
    </row>
    <row r="17" spans="2:7" s="46" customFormat="1" ht="15.75">
      <c r="B17" s="82" t="s">
        <v>77</v>
      </c>
      <c r="C17" s="18" t="s">
        <v>76</v>
      </c>
      <c r="D17" s="17">
        <f>SUM(E17:G17)</f>
        <v>0</v>
      </c>
      <c r="E17" s="3">
        <v>0</v>
      </c>
      <c r="F17" s="3">
        <v>0</v>
      </c>
      <c r="G17" s="2">
        <v>0</v>
      </c>
    </row>
    <row r="18" spans="2:7" s="46" customFormat="1" ht="9.75" customHeight="1">
      <c r="B18" s="79"/>
      <c r="C18" s="16"/>
      <c r="D18" s="17"/>
      <c r="E18" s="17"/>
      <c r="F18" s="104"/>
      <c r="G18" s="16"/>
    </row>
    <row r="19" spans="2:7" s="46" customFormat="1" ht="35.25" customHeight="1">
      <c r="B19" s="80">
        <v>2</v>
      </c>
      <c r="C19" s="81" t="s">
        <v>104</v>
      </c>
      <c r="D19" s="11">
        <f aca="true" t="shared" si="0" ref="D19:D30">SUM(E19:G19)</f>
        <v>0</v>
      </c>
      <c r="E19" s="17">
        <f>ROUND(SUM(E20:E22)+E23+E26+E29+E30,2)</f>
        <v>0</v>
      </c>
      <c r="F19" s="17">
        <f>ROUND(SUM(F20:F22)+F23+F26+F29+F30,2)</f>
        <v>0</v>
      </c>
      <c r="G19" s="5">
        <f>ROUND(SUM(G20:G22)+G23+G26+G29+G30,2)</f>
        <v>0</v>
      </c>
    </row>
    <row r="20" spans="2:7" s="46" customFormat="1" ht="31.5" customHeight="1">
      <c r="B20" s="82" t="s">
        <v>11</v>
      </c>
      <c r="C20" s="12" t="s">
        <v>103</v>
      </c>
      <c r="D20" s="17">
        <f t="shared" si="0"/>
        <v>0</v>
      </c>
      <c r="E20" s="3">
        <v>0</v>
      </c>
      <c r="F20" s="3">
        <v>0</v>
      </c>
      <c r="G20" s="2">
        <v>0</v>
      </c>
    </row>
    <row r="21" spans="2:7" s="46" customFormat="1" ht="15.75">
      <c r="B21" s="82" t="s">
        <v>12</v>
      </c>
      <c r="C21" s="83" t="s">
        <v>8</v>
      </c>
      <c r="D21" s="17">
        <f t="shared" si="0"/>
        <v>0</v>
      </c>
      <c r="E21" s="3">
        <v>0</v>
      </c>
      <c r="F21" s="3">
        <v>0</v>
      </c>
      <c r="G21" s="2">
        <v>0</v>
      </c>
    </row>
    <row r="22" spans="2:7" s="46" customFormat="1" ht="15.75">
      <c r="B22" s="82" t="s">
        <v>13</v>
      </c>
      <c r="C22" s="12" t="s">
        <v>106</v>
      </c>
      <c r="D22" s="13">
        <f>SUM(E22:G22)</f>
        <v>0</v>
      </c>
      <c r="E22" s="3">
        <v>0</v>
      </c>
      <c r="F22" s="3">
        <v>0</v>
      </c>
      <c r="G22" s="2">
        <v>0</v>
      </c>
    </row>
    <row r="23" spans="2:7" s="46" customFormat="1" ht="15.75">
      <c r="B23" s="82" t="s">
        <v>14</v>
      </c>
      <c r="C23" s="105" t="s">
        <v>78</v>
      </c>
      <c r="D23" s="17">
        <f t="shared" si="0"/>
        <v>0</v>
      </c>
      <c r="E23" s="17">
        <f>ROUND(SUM(E24:E25),2)</f>
        <v>0</v>
      </c>
      <c r="F23" s="17">
        <f>ROUND(SUM(F24:F25),2)</f>
        <v>0</v>
      </c>
      <c r="G23" s="5">
        <f>ROUND(SUM(G24:G25),2)</f>
        <v>0</v>
      </c>
    </row>
    <row r="24" spans="2:7" s="46" customFormat="1" ht="45" customHeight="1">
      <c r="B24" s="82" t="s">
        <v>79</v>
      </c>
      <c r="C24" s="128" t="s">
        <v>125</v>
      </c>
      <c r="D24" s="17">
        <f t="shared" si="0"/>
        <v>0</v>
      </c>
      <c r="E24" s="3">
        <v>0</v>
      </c>
      <c r="F24" s="3">
        <v>0</v>
      </c>
      <c r="G24" s="2">
        <v>0</v>
      </c>
    </row>
    <row r="25" spans="2:9" s="46" customFormat="1" ht="60.75" customHeight="1">
      <c r="B25" s="82" t="s">
        <v>80</v>
      </c>
      <c r="C25" s="21" t="s">
        <v>107</v>
      </c>
      <c r="D25" s="13">
        <f t="shared" si="0"/>
        <v>0</v>
      </c>
      <c r="E25" s="3">
        <f>'K-Hilfe Betriebskostenpauschale'!D24</f>
        <v>0</v>
      </c>
      <c r="F25" s="3">
        <f>'K-Hilfe Betriebskostenpauschale'!D35</f>
        <v>0</v>
      </c>
      <c r="G25" s="2">
        <f>'K-Hilfe Betriebskostenpauschale'!D46</f>
        <v>0</v>
      </c>
      <c r="I25" s="84"/>
    </row>
    <row r="26" spans="2:9" s="46" customFormat="1" ht="15.75">
      <c r="B26" s="82" t="s">
        <v>15</v>
      </c>
      <c r="C26" s="21" t="s">
        <v>81</v>
      </c>
      <c r="D26" s="17">
        <f t="shared" si="0"/>
        <v>0</v>
      </c>
      <c r="E26" s="17">
        <f>ROUND(SUM(E27:E28),2)</f>
        <v>0</v>
      </c>
      <c r="F26" s="17">
        <f>ROUND(SUM(F27:F28),2)</f>
        <v>0</v>
      </c>
      <c r="G26" s="5">
        <f>ROUND(SUM(G27:G28),2)</f>
        <v>0</v>
      </c>
      <c r="I26" s="84"/>
    </row>
    <row r="27" spans="2:7" s="46" customFormat="1" ht="33" customHeight="1">
      <c r="B27" s="82" t="s">
        <v>82</v>
      </c>
      <c r="C27" s="85" t="s">
        <v>116</v>
      </c>
      <c r="D27" s="13">
        <f t="shared" si="0"/>
        <v>0</v>
      </c>
      <c r="E27" s="3">
        <v>0</v>
      </c>
      <c r="F27" s="3">
        <v>0</v>
      </c>
      <c r="G27" s="2">
        <v>0</v>
      </c>
    </row>
    <row r="28" spans="2:7" s="46" customFormat="1" ht="15.75">
      <c r="B28" s="82" t="s">
        <v>83</v>
      </c>
      <c r="C28" s="18" t="s">
        <v>108</v>
      </c>
      <c r="D28" s="13">
        <f t="shared" si="0"/>
        <v>0</v>
      </c>
      <c r="E28" s="3">
        <v>0</v>
      </c>
      <c r="F28" s="3">
        <v>0</v>
      </c>
      <c r="G28" s="2">
        <v>0</v>
      </c>
    </row>
    <row r="29" spans="2:7" s="46" customFormat="1" ht="30">
      <c r="B29" s="82" t="s">
        <v>16</v>
      </c>
      <c r="C29" s="12" t="s">
        <v>117</v>
      </c>
      <c r="D29" s="13">
        <f>SUM(E29:G29)</f>
        <v>0</v>
      </c>
      <c r="E29" s="3">
        <v>0</v>
      </c>
      <c r="F29" s="3">
        <v>0</v>
      </c>
      <c r="G29" s="2">
        <v>0</v>
      </c>
    </row>
    <row r="30" spans="2:7" s="46" customFormat="1" ht="32.25" customHeight="1">
      <c r="B30" s="82" t="s">
        <v>17</v>
      </c>
      <c r="C30" s="86" t="s">
        <v>118</v>
      </c>
      <c r="D30" s="13">
        <f t="shared" si="0"/>
        <v>0</v>
      </c>
      <c r="E30" s="3">
        <v>0</v>
      </c>
      <c r="F30" s="3">
        <v>0</v>
      </c>
      <c r="G30" s="2">
        <v>0</v>
      </c>
    </row>
    <row r="31" spans="2:7" s="46" customFormat="1" ht="10.5" customHeight="1">
      <c r="B31" s="79"/>
      <c r="C31" s="12"/>
      <c r="D31" s="17"/>
      <c r="E31" s="20"/>
      <c r="F31" s="20"/>
      <c r="G31" s="20"/>
    </row>
    <row r="32" spans="2:7" s="46" customFormat="1" ht="18">
      <c r="B32" s="80">
        <v>3</v>
      </c>
      <c r="C32" s="19" t="s">
        <v>85</v>
      </c>
      <c r="D32" s="22">
        <f>SUM(E32:G32)</f>
        <v>0</v>
      </c>
      <c r="E32" s="5">
        <f>E33</f>
        <v>0</v>
      </c>
      <c r="F32" s="5">
        <f>F33</f>
        <v>0</v>
      </c>
      <c r="G32" s="5">
        <f>G33</f>
        <v>0</v>
      </c>
    </row>
    <row r="33" spans="2:7" s="46" customFormat="1" ht="43.5">
      <c r="B33" s="82" t="s">
        <v>84</v>
      </c>
      <c r="C33" s="21" t="s">
        <v>126</v>
      </c>
      <c r="D33" s="106">
        <f>SUM(E33:G33)</f>
        <v>0</v>
      </c>
      <c r="E33" s="9">
        <f>IF(R5=1,ROUND((E11+E19+E36)*0.07,2),0)</f>
        <v>0</v>
      </c>
      <c r="F33" s="9">
        <f>IF(R5=1,ROUND((F11+F19+F36)*0.07,2),0)</f>
        <v>0</v>
      </c>
      <c r="G33" s="9">
        <f>IF(R5=1,ROUND((G11+G19+G36)*0.07,2),0)</f>
        <v>0</v>
      </c>
    </row>
    <row r="34" spans="2:7" s="46" customFormat="1" ht="9" customHeight="1">
      <c r="B34" s="79"/>
      <c r="C34" s="12"/>
      <c r="D34" s="17"/>
      <c r="E34" s="20"/>
      <c r="F34" s="20"/>
      <c r="G34" s="20"/>
    </row>
    <row r="35" spans="2:7" s="46" customFormat="1" ht="20.25" customHeight="1">
      <c r="B35" s="87">
        <v>4</v>
      </c>
      <c r="C35" s="19" t="s">
        <v>5</v>
      </c>
      <c r="D35" s="11">
        <f>SUM(E35:G35)</f>
        <v>0</v>
      </c>
      <c r="E35" s="5">
        <f>SUM(E36:E37)</f>
        <v>0</v>
      </c>
      <c r="F35" s="5">
        <f>SUM(F36:F37)</f>
        <v>0</v>
      </c>
      <c r="G35" s="5">
        <f>SUM(G36:G37)</f>
        <v>0</v>
      </c>
    </row>
    <row r="36" spans="2:8" s="46" customFormat="1" ht="15.75">
      <c r="B36" s="82" t="s">
        <v>6</v>
      </c>
      <c r="C36" s="12" t="s">
        <v>120</v>
      </c>
      <c r="D36" s="13">
        <f>SUM(E36:G36)</f>
        <v>0</v>
      </c>
      <c r="E36" s="3">
        <v>0</v>
      </c>
      <c r="F36" s="3">
        <v>0</v>
      </c>
      <c r="G36" s="2">
        <v>0</v>
      </c>
      <c r="H36" s="88"/>
    </row>
    <row r="37" spans="2:7" s="46" customFormat="1" ht="30">
      <c r="B37" s="82" t="s">
        <v>7</v>
      </c>
      <c r="C37" s="12" t="s">
        <v>127</v>
      </c>
      <c r="D37" s="13">
        <f>SUM(E37:G37)</f>
        <v>0</v>
      </c>
      <c r="E37" s="3">
        <v>0</v>
      </c>
      <c r="F37" s="3">
        <v>0</v>
      </c>
      <c r="G37" s="2">
        <v>0</v>
      </c>
    </row>
    <row r="38" spans="2:7" s="46" customFormat="1" ht="9" customHeight="1">
      <c r="B38" s="79"/>
      <c r="C38" s="14"/>
      <c r="D38" s="15"/>
      <c r="E38" s="5"/>
      <c r="F38" s="16"/>
      <c r="G38" s="16"/>
    </row>
    <row r="39" spans="2:7" s="46" customFormat="1" ht="45">
      <c r="B39" s="80">
        <v>5</v>
      </c>
      <c r="C39" s="10" t="s">
        <v>119</v>
      </c>
      <c r="D39" s="11">
        <f>SUM(E39:G39)</f>
        <v>0</v>
      </c>
      <c r="E39" s="3">
        <v>0</v>
      </c>
      <c r="F39" s="3">
        <v>0</v>
      </c>
      <c r="G39" s="2">
        <v>0</v>
      </c>
    </row>
    <row r="40" spans="2:7" s="46" customFormat="1" ht="9" customHeight="1">
      <c r="B40" s="79"/>
      <c r="C40" s="16"/>
      <c r="D40" s="17"/>
      <c r="E40" s="5"/>
      <c r="F40" s="16"/>
      <c r="G40" s="16"/>
    </row>
    <row r="41" spans="2:7" s="89" customFormat="1" ht="45">
      <c r="B41" s="80">
        <v>6</v>
      </c>
      <c r="C41" s="10" t="s">
        <v>121</v>
      </c>
      <c r="D41" s="11">
        <f>SUM(E41:G41)</f>
        <v>0</v>
      </c>
      <c r="E41" s="17">
        <f>E11+E19+E32+E35-E39</f>
        <v>0</v>
      </c>
      <c r="F41" s="17">
        <f>F11+F19+F32+F35-F39</f>
        <v>0</v>
      </c>
      <c r="G41" s="5">
        <f>G11+G19+G32+G35-G39</f>
        <v>0</v>
      </c>
    </row>
    <row r="42" spans="2:7" s="89" customFormat="1" ht="7.5" customHeight="1">
      <c r="B42" s="79"/>
      <c r="C42" s="18"/>
      <c r="D42" s="17"/>
      <c r="E42" s="5"/>
      <c r="F42" s="18"/>
      <c r="G42" s="18"/>
    </row>
    <row r="43" spans="2:7" s="46" customFormat="1" ht="45">
      <c r="B43" s="80">
        <v>7</v>
      </c>
      <c r="C43" s="10" t="s">
        <v>123</v>
      </c>
      <c r="D43" s="11">
        <f>SUM(E43:G43)</f>
        <v>0</v>
      </c>
      <c r="E43" s="3">
        <v>0</v>
      </c>
      <c r="F43" s="3">
        <v>0</v>
      </c>
      <c r="G43" s="2">
        <v>0</v>
      </c>
    </row>
    <row r="44" spans="2:7" s="46" customFormat="1" ht="9" customHeight="1">
      <c r="B44" s="79"/>
      <c r="C44" s="16"/>
      <c r="D44" s="17"/>
      <c r="E44" s="5"/>
      <c r="F44" s="16"/>
      <c r="G44" s="16"/>
    </row>
    <row r="45" spans="2:7" s="46" customFormat="1" ht="30.75">
      <c r="B45" s="80">
        <v>8</v>
      </c>
      <c r="C45" s="10" t="s">
        <v>122</v>
      </c>
      <c r="D45" s="11">
        <f>SUM(E45:G45)</f>
        <v>0</v>
      </c>
      <c r="E45" s="3">
        <v>0</v>
      </c>
      <c r="F45" s="3">
        <v>0</v>
      </c>
      <c r="G45" s="2">
        <v>0</v>
      </c>
    </row>
    <row r="46" spans="2:7" s="46" customFormat="1" ht="9" customHeight="1">
      <c r="B46" s="79"/>
      <c r="C46" s="16"/>
      <c r="D46" s="17"/>
      <c r="E46" s="5"/>
      <c r="F46" s="16"/>
      <c r="G46" s="16"/>
    </row>
    <row r="47" spans="2:7" s="46" customFormat="1" ht="31.5" customHeight="1">
      <c r="B47" s="80">
        <v>9</v>
      </c>
      <c r="C47" s="10" t="s">
        <v>124</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39"/>
      <c r="C49" s="139"/>
      <c r="D49" s="139"/>
      <c r="E49" s="139"/>
      <c r="F49" s="139"/>
      <c r="G49" s="139"/>
    </row>
    <row r="50" spans="2:7" s="46" customFormat="1" ht="15.75">
      <c r="B50" s="133" t="s">
        <v>1</v>
      </c>
      <c r="C50" s="133"/>
      <c r="D50" s="133"/>
      <c r="E50" s="133"/>
      <c r="F50" s="133"/>
      <c r="G50" s="133"/>
    </row>
    <row r="51" spans="2:7" s="46" customFormat="1" ht="9" customHeight="1">
      <c r="B51" s="136"/>
      <c r="C51" s="136"/>
      <c r="D51" s="136"/>
      <c r="E51" s="136"/>
      <c r="F51" s="136"/>
      <c r="G51" s="136"/>
    </row>
    <row r="52" spans="2:7" s="90" customFormat="1" ht="14.25" customHeight="1">
      <c r="B52" s="134" t="s">
        <v>3</v>
      </c>
      <c r="C52" s="134"/>
      <c r="D52" s="134"/>
      <c r="E52" s="134"/>
      <c r="F52" s="134"/>
      <c r="G52" s="134"/>
    </row>
    <row r="53" spans="2:7" s="90" customFormat="1" ht="4.5" customHeight="1">
      <c r="B53" s="91"/>
      <c r="C53" s="92"/>
      <c r="D53" s="92"/>
      <c r="E53" s="92"/>
      <c r="F53" s="92"/>
      <c r="G53" s="92"/>
    </row>
    <row r="54" spans="2:7" s="90" customFormat="1" ht="16.5" customHeight="1">
      <c r="B54" s="132" t="s">
        <v>110</v>
      </c>
      <c r="C54" s="132"/>
      <c r="D54" s="132"/>
      <c r="E54" s="132"/>
      <c r="F54" s="132"/>
      <c r="G54" s="132"/>
    </row>
    <row r="55" spans="2:7" s="90" customFormat="1" ht="4.5" customHeight="1">
      <c r="B55" s="93"/>
      <c r="C55" s="93"/>
      <c r="D55" s="93"/>
      <c r="E55" s="93"/>
      <c r="F55" s="93"/>
      <c r="G55" s="93"/>
    </row>
    <row r="56" spans="2:7" s="94" customFormat="1" ht="36" customHeight="1">
      <c r="B56" s="151" t="s">
        <v>113</v>
      </c>
      <c r="C56" s="152"/>
      <c r="D56" s="152"/>
      <c r="E56" s="152"/>
      <c r="F56" s="152"/>
      <c r="G56" s="152"/>
    </row>
    <row r="57" spans="2:7" s="90" customFormat="1" ht="4.5" customHeight="1">
      <c r="B57" s="95"/>
      <c r="C57" s="95"/>
      <c r="D57" s="95"/>
      <c r="E57" s="95"/>
      <c r="F57" s="95"/>
      <c r="G57" s="95"/>
    </row>
    <row r="58" spans="2:7" s="90" customFormat="1" ht="15">
      <c r="B58" s="149" t="s">
        <v>0</v>
      </c>
      <c r="C58" s="149"/>
      <c r="D58" s="149"/>
      <c r="E58" s="149"/>
      <c r="F58" s="149"/>
      <c r="G58" s="149"/>
    </row>
    <row r="59" spans="2:7" s="90" customFormat="1" ht="4.5" customHeight="1">
      <c r="B59" s="96"/>
      <c r="C59" s="96"/>
      <c r="D59" s="96"/>
      <c r="E59" s="96"/>
      <c r="F59" s="96"/>
      <c r="G59" s="96"/>
    </row>
    <row r="60" spans="2:7" ht="45" customHeight="1">
      <c r="B60" s="144" t="s">
        <v>101</v>
      </c>
      <c r="C60" s="144"/>
      <c r="D60" s="144"/>
      <c r="E60" s="144"/>
      <c r="F60" s="144"/>
      <c r="G60" s="144"/>
    </row>
    <row r="61" spans="2:7" s="90" customFormat="1" ht="4.5" customHeight="1">
      <c r="B61" s="96"/>
      <c r="C61" s="96"/>
      <c r="D61" s="96"/>
      <c r="E61" s="96"/>
      <c r="F61" s="96"/>
      <c r="G61" s="96"/>
    </row>
    <row r="62" spans="2:7" s="90" customFormat="1" ht="30" customHeight="1">
      <c r="B62" s="132" t="s">
        <v>109</v>
      </c>
      <c r="C62" s="132"/>
      <c r="D62" s="132"/>
      <c r="E62" s="132"/>
      <c r="F62" s="132"/>
      <c r="G62" s="132"/>
    </row>
    <row r="63" spans="2:7" s="90" customFormat="1" ht="4.5" customHeight="1">
      <c r="B63" s="96"/>
      <c r="C63" s="96"/>
      <c r="D63" s="96"/>
      <c r="E63" s="96"/>
      <c r="F63" s="96"/>
      <c r="G63" s="96"/>
    </row>
    <row r="64" spans="2:7" s="46" customFormat="1" ht="91.5" customHeight="1">
      <c r="B64" s="145" t="s">
        <v>102</v>
      </c>
      <c r="C64" s="145"/>
      <c r="D64" s="145"/>
      <c r="E64" s="145"/>
      <c r="F64" s="145"/>
      <c r="G64" s="145"/>
    </row>
    <row r="65" spans="2:7" s="46" customFormat="1" ht="4.5" customHeight="1">
      <c r="B65" s="148"/>
      <c r="C65" s="148"/>
      <c r="D65" s="148"/>
      <c r="E65" s="148"/>
      <c r="F65" s="148"/>
      <c r="G65" s="148"/>
    </row>
    <row r="66" spans="2:7" s="46" customFormat="1" ht="78.75" customHeight="1">
      <c r="B66" s="153" t="s">
        <v>115</v>
      </c>
      <c r="C66" s="153"/>
      <c r="D66" s="153"/>
      <c r="E66" s="153"/>
      <c r="F66" s="153"/>
      <c r="G66" s="153"/>
    </row>
    <row r="67" spans="2:7" s="46" customFormat="1" ht="9" customHeight="1">
      <c r="B67" s="147"/>
      <c r="C67" s="147"/>
      <c r="D67" s="147"/>
      <c r="E67" s="147"/>
      <c r="F67" s="147"/>
      <c r="G67" s="147"/>
    </row>
    <row r="68" spans="2:7" s="46" customFormat="1" ht="19.5" customHeight="1">
      <c r="B68" s="140"/>
      <c r="C68" s="140"/>
      <c r="D68" s="140"/>
      <c r="E68" s="140"/>
      <c r="F68" s="140"/>
      <c r="G68" s="140"/>
    </row>
    <row r="69" spans="2:7" ht="15" customHeight="1">
      <c r="B69" s="150"/>
      <c r="C69" s="150"/>
      <c r="D69" s="150"/>
      <c r="E69" s="150"/>
      <c r="F69" s="150"/>
      <c r="G69" s="150"/>
    </row>
    <row r="70" spans="2:7" ht="15" customHeight="1">
      <c r="B70" s="146"/>
      <c r="C70" s="146"/>
      <c r="D70" s="146"/>
      <c r="E70" s="146"/>
      <c r="F70" s="146"/>
      <c r="G70" s="146"/>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password="9B39" sheet="1" insertRows="0"/>
  <mergeCells count="21">
    <mergeCell ref="B70:G70"/>
    <mergeCell ref="B67:G67"/>
    <mergeCell ref="B65:G65"/>
    <mergeCell ref="B58:G58"/>
    <mergeCell ref="B69:G69"/>
    <mergeCell ref="B56:G56"/>
    <mergeCell ref="B66:G66"/>
    <mergeCell ref="B68:G68"/>
    <mergeCell ref="B7:G7"/>
    <mergeCell ref="B6:C6"/>
    <mergeCell ref="B62:G62"/>
    <mergeCell ref="B60:G60"/>
    <mergeCell ref="B64:G64"/>
    <mergeCell ref="A2:G2"/>
    <mergeCell ref="B54:G54"/>
    <mergeCell ref="B50:G50"/>
    <mergeCell ref="B52:G52"/>
    <mergeCell ref="B3:G3"/>
    <mergeCell ref="B51:G51"/>
    <mergeCell ref="B5:C5"/>
    <mergeCell ref="B49:G49"/>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&amp;RStand 10.01.2017</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62</v>
      </c>
      <c r="B1" s="46"/>
      <c r="C1" s="46"/>
      <c r="D1" s="46"/>
      <c r="E1" s="46"/>
      <c r="F1" s="46"/>
      <c r="G1" s="50" t="s">
        <v>131</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67</v>
      </c>
      <c r="B3" s="48"/>
      <c r="C3" s="48"/>
      <c r="D3" s="54"/>
      <c r="E3" s="54"/>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4" t="s">
        <v>21</v>
      </c>
      <c r="S4" s="154"/>
      <c r="T4" s="154"/>
      <c r="U4" s="46"/>
      <c r="V4" s="46"/>
    </row>
    <row r="5" spans="1:22" ht="63.75">
      <c r="A5" s="35" t="s">
        <v>22</v>
      </c>
      <c r="B5" s="35" t="s">
        <v>23</v>
      </c>
      <c r="C5" s="35" t="s">
        <v>24</v>
      </c>
      <c r="D5" s="35" t="s">
        <v>25</v>
      </c>
      <c r="E5" s="35" t="s">
        <v>39</v>
      </c>
      <c r="F5" s="31" t="s">
        <v>42</v>
      </c>
      <c r="G5" s="35" t="s">
        <v>26</v>
      </c>
      <c r="H5" s="51" t="s">
        <v>27</v>
      </c>
      <c r="I5" s="51" t="s">
        <v>28</v>
      </c>
      <c r="J5" s="51" t="s">
        <v>29</v>
      </c>
      <c r="K5" s="32" t="s">
        <v>43</v>
      </c>
      <c r="L5" s="51" t="s">
        <v>30</v>
      </c>
      <c r="M5" s="51" t="s">
        <v>68</v>
      </c>
      <c r="N5" s="32" t="s">
        <v>45</v>
      </c>
      <c r="O5" s="32" t="s">
        <v>46</v>
      </c>
      <c r="P5" s="32" t="s">
        <v>69</v>
      </c>
      <c r="Q5" s="51" t="s">
        <v>31</v>
      </c>
      <c r="R5" s="32" t="s">
        <v>130</v>
      </c>
      <c r="S5" s="32" t="s">
        <v>130</v>
      </c>
      <c r="T5" s="32" t="s">
        <v>130</v>
      </c>
      <c r="U5" s="32" t="s">
        <v>44</v>
      </c>
      <c r="V5" s="46"/>
    </row>
    <row r="6" spans="1:22" s="120" customFormat="1" ht="9">
      <c r="A6" s="116">
        <v>1</v>
      </c>
      <c r="B6" s="116">
        <f aca="true" t="shared" si="0" ref="B6:U6">A6+1</f>
        <v>2</v>
      </c>
      <c r="C6" s="116">
        <f t="shared" si="0"/>
        <v>3</v>
      </c>
      <c r="D6" s="116">
        <f t="shared" si="0"/>
        <v>4</v>
      </c>
      <c r="E6" s="116">
        <f t="shared" si="0"/>
        <v>5</v>
      </c>
      <c r="F6" s="117">
        <f t="shared" si="0"/>
        <v>6</v>
      </c>
      <c r="G6" s="117">
        <f t="shared" si="0"/>
        <v>7</v>
      </c>
      <c r="H6" s="118">
        <f t="shared" si="0"/>
        <v>8</v>
      </c>
      <c r="I6" s="118">
        <f t="shared" si="0"/>
        <v>9</v>
      </c>
      <c r="J6" s="118">
        <f t="shared" si="0"/>
        <v>10</v>
      </c>
      <c r="K6" s="118">
        <f t="shared" si="0"/>
        <v>11</v>
      </c>
      <c r="L6" s="118">
        <f t="shared" si="0"/>
        <v>12</v>
      </c>
      <c r="M6" s="118">
        <f t="shared" si="0"/>
        <v>13</v>
      </c>
      <c r="N6" s="118">
        <f t="shared" si="0"/>
        <v>14</v>
      </c>
      <c r="O6" s="118">
        <f t="shared" si="0"/>
        <v>15</v>
      </c>
      <c r="P6" s="118">
        <f t="shared" si="0"/>
        <v>16</v>
      </c>
      <c r="Q6" s="118">
        <f t="shared" si="0"/>
        <v>17</v>
      </c>
      <c r="R6" s="118">
        <f t="shared" si="0"/>
        <v>18</v>
      </c>
      <c r="S6" s="118">
        <f t="shared" si="0"/>
        <v>19</v>
      </c>
      <c r="T6" s="118">
        <f t="shared" si="0"/>
        <v>20</v>
      </c>
      <c r="U6" s="118">
        <f t="shared" si="0"/>
        <v>21</v>
      </c>
      <c r="V6" s="119"/>
    </row>
    <row r="7" spans="1:22" s="120" customFormat="1" ht="70.5" customHeight="1">
      <c r="A7" s="121"/>
      <c r="B7" s="121" t="s">
        <v>99</v>
      </c>
      <c r="C7" s="121" t="s">
        <v>33</v>
      </c>
      <c r="D7" s="121" t="s">
        <v>33</v>
      </c>
      <c r="E7" s="121" t="s">
        <v>33</v>
      </c>
      <c r="F7" s="121" t="s">
        <v>33</v>
      </c>
      <c r="G7" s="121" t="s">
        <v>33</v>
      </c>
      <c r="H7" s="122" t="s">
        <v>34</v>
      </c>
      <c r="I7" s="122" t="s">
        <v>33</v>
      </c>
      <c r="J7" s="122" t="s">
        <v>33</v>
      </c>
      <c r="K7" s="122" t="s">
        <v>47</v>
      </c>
      <c r="L7" s="122" t="s">
        <v>48</v>
      </c>
      <c r="M7" s="122" t="s">
        <v>35</v>
      </c>
      <c r="N7" s="122" t="s">
        <v>49</v>
      </c>
      <c r="O7" s="122" t="s">
        <v>50</v>
      </c>
      <c r="P7" s="122" t="s">
        <v>51</v>
      </c>
      <c r="Q7" s="122" t="s">
        <v>52</v>
      </c>
      <c r="R7" s="122" t="s">
        <v>33</v>
      </c>
      <c r="S7" s="122" t="s">
        <v>33</v>
      </c>
      <c r="T7" s="122" t="s">
        <v>33</v>
      </c>
      <c r="U7" s="122" t="s">
        <v>53</v>
      </c>
      <c r="V7" s="119"/>
    </row>
    <row r="8" spans="1:22" ht="12.75">
      <c r="A8" s="40" t="s">
        <v>41</v>
      </c>
      <c r="B8" s="41" t="s">
        <v>36</v>
      </c>
      <c r="C8" s="41" t="s">
        <v>38</v>
      </c>
      <c r="D8" s="42" t="s">
        <v>37</v>
      </c>
      <c r="E8" s="42" t="s">
        <v>40</v>
      </c>
      <c r="F8" s="42">
        <v>2400</v>
      </c>
      <c r="G8" s="40">
        <v>40</v>
      </c>
      <c r="H8" s="42">
        <f>F8/(G8*4.3)</f>
        <v>13.953488372093023</v>
      </c>
      <c r="I8" s="40">
        <v>30</v>
      </c>
      <c r="J8" s="43">
        <v>20</v>
      </c>
      <c r="K8" s="44">
        <f>J8/G8</f>
        <v>0.5</v>
      </c>
      <c r="L8" s="42">
        <f>J8*F8*12/G8</f>
        <v>14400</v>
      </c>
      <c r="M8" s="42">
        <f>L8/12</f>
        <v>1200</v>
      </c>
      <c r="N8" s="40">
        <v>15</v>
      </c>
      <c r="O8" s="71">
        <f>(G8*((250-I8)/5)*J8/G8)/12*N8</f>
        <v>1100</v>
      </c>
      <c r="P8" s="71">
        <f>O8/N8</f>
        <v>73.33333333333333</v>
      </c>
      <c r="Q8" s="26">
        <f>(L8/12*N8)</f>
        <v>18000</v>
      </c>
      <c r="R8" s="26">
        <v>12000</v>
      </c>
      <c r="S8" s="26">
        <v>6000</v>
      </c>
      <c r="T8" s="26"/>
      <c r="U8" s="26">
        <f aca="true" t="shared" si="1" ref="U8:U14">S8+R8+T8</f>
        <v>18000</v>
      </c>
      <c r="V8" s="46"/>
    </row>
    <row r="9" spans="1:22" ht="12.75">
      <c r="A9" s="39">
        <v>1</v>
      </c>
      <c r="B9" s="114"/>
      <c r="C9" s="114"/>
      <c r="D9" s="115"/>
      <c r="E9" s="115"/>
      <c r="F9" s="67"/>
      <c r="G9" s="68"/>
      <c r="H9" s="63" t="e">
        <f aca="true" t="shared" si="2" ref="H9:H14">ROUND(F9/(G9*4.3),2)</f>
        <v>#DIV/0!</v>
      </c>
      <c r="I9" s="68"/>
      <c r="J9" s="69"/>
      <c r="K9" s="64" t="e">
        <f aca="true" t="shared" si="3" ref="K9:K14">ROUND(J9/G9,1)</f>
        <v>#DIV/0!</v>
      </c>
      <c r="L9" s="63" t="e">
        <f aca="true" t="shared" si="4" ref="L9:L14">ROUND(J9*F9*12/G9,2)</f>
        <v>#DIV/0!</v>
      </c>
      <c r="M9" s="63" t="e">
        <f aca="true" t="shared" si="5" ref="M9:M14">ROUND(L9/12,2)</f>
        <v>#DIV/0!</v>
      </c>
      <c r="N9" s="124"/>
      <c r="O9" s="70" t="e">
        <f aca="true" t="shared" si="6" ref="O9:O14">ROUND(G9*(((250-I9)/5)*J9/G9)/12*N9,1)</f>
        <v>#DIV/0!</v>
      </c>
      <c r="P9" s="70" t="e">
        <f aca="true" t="shared" si="7" ref="P9:P14">ROUND(O9/N9,1)</f>
        <v>#DIV/0!</v>
      </c>
      <c r="Q9" s="65" t="e">
        <f aca="true" t="shared" si="8" ref="Q9:Q14">ROUND((L9/12*N9),2)</f>
        <v>#DIV/0!</v>
      </c>
      <c r="R9" s="62"/>
      <c r="S9" s="62"/>
      <c r="T9" s="62"/>
      <c r="U9" s="65">
        <f t="shared" si="1"/>
        <v>0</v>
      </c>
      <c r="V9" s="46"/>
    </row>
    <row r="10" spans="1:22" ht="12.75">
      <c r="A10" s="39">
        <v>2</v>
      </c>
      <c r="B10" s="114"/>
      <c r="C10" s="114"/>
      <c r="D10" s="115"/>
      <c r="E10" s="115"/>
      <c r="F10" s="67"/>
      <c r="G10" s="68"/>
      <c r="H10" s="63" t="e">
        <f t="shared" si="2"/>
        <v>#DIV/0!</v>
      </c>
      <c r="I10" s="68"/>
      <c r="J10" s="69"/>
      <c r="K10" s="64" t="e">
        <f t="shared" si="3"/>
        <v>#DIV/0!</v>
      </c>
      <c r="L10" s="63" t="e">
        <f t="shared" si="4"/>
        <v>#DIV/0!</v>
      </c>
      <c r="M10" s="63" t="e">
        <f t="shared" si="5"/>
        <v>#DIV/0!</v>
      </c>
      <c r="N10" s="124"/>
      <c r="O10" s="70" t="e">
        <f t="shared" si="6"/>
        <v>#DIV/0!</v>
      </c>
      <c r="P10" s="70" t="e">
        <f t="shared" si="7"/>
        <v>#DIV/0!</v>
      </c>
      <c r="Q10" s="65" t="e">
        <f t="shared" si="8"/>
        <v>#DIV/0!</v>
      </c>
      <c r="R10" s="62"/>
      <c r="S10" s="62"/>
      <c r="T10" s="62"/>
      <c r="U10" s="65">
        <f t="shared" si="1"/>
        <v>0</v>
      </c>
      <c r="V10" s="46"/>
    </row>
    <row r="11" spans="1:22" ht="12.75">
      <c r="A11" s="39">
        <v>3</v>
      </c>
      <c r="B11" s="114"/>
      <c r="C11" s="114"/>
      <c r="D11" s="115"/>
      <c r="E11" s="115"/>
      <c r="F11" s="67"/>
      <c r="G11" s="68"/>
      <c r="H11" s="63" t="e">
        <f t="shared" si="2"/>
        <v>#DIV/0!</v>
      </c>
      <c r="I11" s="68"/>
      <c r="J11" s="69"/>
      <c r="K11" s="64" t="e">
        <f t="shared" si="3"/>
        <v>#DIV/0!</v>
      </c>
      <c r="L11" s="63" t="e">
        <f t="shared" si="4"/>
        <v>#DIV/0!</v>
      </c>
      <c r="M11" s="63" t="e">
        <f t="shared" si="5"/>
        <v>#DIV/0!</v>
      </c>
      <c r="N11" s="124"/>
      <c r="O11" s="70" t="e">
        <f t="shared" si="6"/>
        <v>#DIV/0!</v>
      </c>
      <c r="P11" s="70" t="e">
        <f t="shared" si="7"/>
        <v>#DIV/0!</v>
      </c>
      <c r="Q11" s="65" t="e">
        <f t="shared" si="8"/>
        <v>#DIV/0!</v>
      </c>
      <c r="R11" s="62"/>
      <c r="S11" s="62"/>
      <c r="T11" s="62"/>
      <c r="U11" s="65">
        <f t="shared" si="1"/>
        <v>0</v>
      </c>
      <c r="V11" s="46"/>
    </row>
    <row r="12" spans="1:22" ht="12.75">
      <c r="A12" s="39">
        <v>4</v>
      </c>
      <c r="B12" s="114"/>
      <c r="C12" s="114"/>
      <c r="D12" s="115"/>
      <c r="E12" s="115"/>
      <c r="F12" s="67"/>
      <c r="G12" s="68"/>
      <c r="H12" s="63" t="e">
        <f t="shared" si="2"/>
        <v>#DIV/0!</v>
      </c>
      <c r="I12" s="68"/>
      <c r="J12" s="69"/>
      <c r="K12" s="64" t="e">
        <f t="shared" si="3"/>
        <v>#DIV/0!</v>
      </c>
      <c r="L12" s="63" t="e">
        <f t="shared" si="4"/>
        <v>#DIV/0!</v>
      </c>
      <c r="M12" s="63" t="e">
        <f t="shared" si="5"/>
        <v>#DIV/0!</v>
      </c>
      <c r="N12" s="124"/>
      <c r="O12" s="70" t="e">
        <f t="shared" si="6"/>
        <v>#DIV/0!</v>
      </c>
      <c r="P12" s="70" t="e">
        <f t="shared" si="7"/>
        <v>#DIV/0!</v>
      </c>
      <c r="Q12" s="65" t="e">
        <f t="shared" si="8"/>
        <v>#DIV/0!</v>
      </c>
      <c r="R12" s="62"/>
      <c r="S12" s="62"/>
      <c r="T12" s="62"/>
      <c r="U12" s="65">
        <f t="shared" si="1"/>
        <v>0</v>
      </c>
      <c r="V12" s="46"/>
    </row>
    <row r="13" spans="1:22" ht="12.75">
      <c r="A13" s="39">
        <v>5</v>
      </c>
      <c r="B13" s="114"/>
      <c r="C13" s="114"/>
      <c r="D13" s="115"/>
      <c r="E13" s="115"/>
      <c r="F13" s="67"/>
      <c r="G13" s="68"/>
      <c r="H13" s="63" t="e">
        <f t="shared" si="2"/>
        <v>#DIV/0!</v>
      </c>
      <c r="I13" s="68"/>
      <c r="J13" s="69"/>
      <c r="K13" s="64" t="e">
        <f t="shared" si="3"/>
        <v>#DIV/0!</v>
      </c>
      <c r="L13" s="63" t="e">
        <f t="shared" si="4"/>
        <v>#DIV/0!</v>
      </c>
      <c r="M13" s="63" t="e">
        <f t="shared" si="5"/>
        <v>#DIV/0!</v>
      </c>
      <c r="N13" s="124"/>
      <c r="O13" s="70" t="e">
        <f t="shared" si="6"/>
        <v>#DIV/0!</v>
      </c>
      <c r="P13" s="70" t="e">
        <f t="shared" si="7"/>
        <v>#DIV/0!</v>
      </c>
      <c r="Q13" s="65" t="e">
        <f t="shared" si="8"/>
        <v>#DIV/0!</v>
      </c>
      <c r="R13" s="62"/>
      <c r="S13" s="62"/>
      <c r="T13" s="62"/>
      <c r="U13" s="65">
        <f t="shared" si="1"/>
        <v>0</v>
      </c>
      <c r="V13" s="46"/>
    </row>
    <row r="14" spans="1:22" ht="12.75">
      <c r="A14" s="39">
        <v>6</v>
      </c>
      <c r="B14" s="114"/>
      <c r="C14" s="114"/>
      <c r="D14" s="115"/>
      <c r="E14" s="115"/>
      <c r="F14" s="67"/>
      <c r="G14" s="68"/>
      <c r="H14" s="63" t="e">
        <f t="shared" si="2"/>
        <v>#DIV/0!</v>
      </c>
      <c r="I14" s="68"/>
      <c r="J14" s="69"/>
      <c r="K14" s="64" t="e">
        <f t="shared" si="3"/>
        <v>#DIV/0!</v>
      </c>
      <c r="L14" s="63" t="e">
        <f t="shared" si="4"/>
        <v>#DIV/0!</v>
      </c>
      <c r="M14" s="63" t="e">
        <f t="shared" si="5"/>
        <v>#DIV/0!</v>
      </c>
      <c r="N14" s="124"/>
      <c r="O14" s="70" t="e">
        <f t="shared" si="6"/>
        <v>#DIV/0!</v>
      </c>
      <c r="P14" s="70" t="e">
        <f t="shared" si="7"/>
        <v>#DIV/0!</v>
      </c>
      <c r="Q14" s="65" t="e">
        <f t="shared" si="8"/>
        <v>#DIV/0!</v>
      </c>
      <c r="R14" s="62"/>
      <c r="S14" s="62"/>
      <c r="T14" s="62"/>
      <c r="U14" s="65">
        <f t="shared" si="1"/>
        <v>0</v>
      </c>
      <c r="V14" s="46"/>
    </row>
    <row r="15" spans="1:22" ht="12.75">
      <c r="A15" s="46"/>
      <c r="B15" s="46"/>
      <c r="C15" s="46"/>
      <c r="D15" s="46"/>
      <c r="E15" s="46"/>
      <c r="F15" s="46"/>
      <c r="G15" s="46"/>
      <c r="H15" s="54"/>
      <c r="I15" s="66"/>
      <c r="J15" s="66"/>
      <c r="K15" s="54"/>
      <c r="L15" s="54"/>
      <c r="M15" s="54"/>
      <c r="N15" s="54"/>
      <c r="O15" s="54"/>
      <c r="P15" s="54"/>
      <c r="Q15" s="54"/>
      <c r="R15" s="54"/>
      <c r="S15" s="54"/>
      <c r="T15" s="54"/>
      <c r="U15" s="54"/>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B21" sqref="B21"/>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61</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67</v>
      </c>
      <c r="B3" s="48"/>
      <c r="C3" s="48"/>
      <c r="D3" s="54"/>
      <c r="E3" s="54"/>
      <c r="F3" s="46"/>
      <c r="G3" s="46"/>
      <c r="H3" s="46"/>
      <c r="I3" s="46"/>
      <c r="J3" s="46"/>
      <c r="K3" s="46"/>
      <c r="L3" s="72" t="s">
        <v>100</v>
      </c>
      <c r="M3" s="46"/>
    </row>
    <row r="4" spans="1:13" ht="12.75">
      <c r="A4" s="46"/>
      <c r="B4" s="46"/>
      <c r="C4" s="46"/>
      <c r="D4" s="46"/>
      <c r="E4" s="46"/>
      <c r="F4" s="46"/>
      <c r="G4" s="46"/>
      <c r="H4" s="46"/>
      <c r="I4" s="46"/>
      <c r="J4" s="46"/>
      <c r="K4" s="46"/>
      <c r="L4" s="46"/>
      <c r="M4" s="46"/>
    </row>
    <row r="5" spans="1:13" ht="18" customHeight="1" hidden="1" outlineLevel="1">
      <c r="A5" s="49" t="s">
        <v>58</v>
      </c>
      <c r="B5" s="49"/>
      <c r="C5" s="49"/>
      <c r="D5" s="46"/>
      <c r="E5" s="111"/>
      <c r="F5" s="111"/>
      <c r="G5" s="111"/>
      <c r="H5" s="111"/>
      <c r="I5" s="111"/>
      <c r="J5" s="111"/>
      <c r="K5" s="111"/>
      <c r="L5" s="46"/>
      <c r="M5" s="46"/>
    </row>
    <row r="6" spans="1:13" ht="38.25" hidden="1" outlineLevel="1">
      <c r="A6" s="35" t="s">
        <v>22</v>
      </c>
      <c r="B6" s="36" t="s">
        <v>54</v>
      </c>
      <c r="C6" s="36" t="s">
        <v>65</v>
      </c>
      <c r="D6" s="32" t="s">
        <v>55</v>
      </c>
      <c r="E6" s="34" t="s">
        <v>56</v>
      </c>
      <c r="F6" s="32" t="s">
        <v>57</v>
      </c>
      <c r="G6" s="32" t="s">
        <v>71</v>
      </c>
      <c r="H6" s="32" t="s">
        <v>94</v>
      </c>
      <c r="I6" s="32" t="s">
        <v>95</v>
      </c>
      <c r="J6" s="32" t="s">
        <v>96</v>
      </c>
      <c r="K6" s="32" t="s">
        <v>97</v>
      </c>
      <c r="L6" s="32" t="s">
        <v>32</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33</v>
      </c>
      <c r="C8" s="38" t="s">
        <v>33</v>
      </c>
      <c r="D8" s="30" t="s">
        <v>63</v>
      </c>
      <c r="E8" s="30" t="s">
        <v>33</v>
      </c>
      <c r="F8" s="30" t="s">
        <v>59</v>
      </c>
      <c r="G8" s="30" t="s">
        <v>59</v>
      </c>
      <c r="H8" s="30" t="s">
        <v>59</v>
      </c>
      <c r="I8" s="30" t="s">
        <v>59</v>
      </c>
      <c r="J8" s="30" t="s">
        <v>59</v>
      </c>
      <c r="K8" s="30" t="s">
        <v>59</v>
      </c>
      <c r="L8" s="30" t="s">
        <v>98</v>
      </c>
      <c r="M8" s="46"/>
    </row>
    <row r="9" spans="1:13" ht="12.75" customHeight="1" hidden="1" outlineLevel="1">
      <c r="A9" s="27" t="s">
        <v>41</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3"/>
      <c r="C10" s="123"/>
      <c r="D10" s="53">
        <f>ROUND((B10*C10)*3.44,2)</f>
        <v>0</v>
      </c>
      <c r="E10" s="123"/>
      <c r="F10" s="53"/>
      <c r="G10" s="53"/>
      <c r="H10" s="53"/>
      <c r="I10" s="53"/>
      <c r="J10" s="53"/>
      <c r="K10" s="53"/>
      <c r="L10" s="53">
        <f>E10</f>
        <v>0</v>
      </c>
      <c r="M10" s="46"/>
    </row>
    <row r="11" spans="1:13" ht="12.75" customHeight="1" hidden="1" outlineLevel="1">
      <c r="A11" s="52">
        <v>2</v>
      </c>
      <c r="B11" s="123"/>
      <c r="C11" s="123"/>
      <c r="D11" s="53">
        <f>ROUND((B11*C11)*3.44,2)</f>
        <v>0</v>
      </c>
      <c r="E11" s="123"/>
      <c r="F11" s="53"/>
      <c r="G11" s="53"/>
      <c r="H11" s="53"/>
      <c r="I11" s="53"/>
      <c r="J11" s="53"/>
      <c r="K11" s="53"/>
      <c r="L11" s="53">
        <f>E11</f>
        <v>0</v>
      </c>
      <c r="M11" s="46"/>
    </row>
    <row r="12" spans="1:13" ht="12.75" hidden="1" outlineLevel="1">
      <c r="A12" s="52">
        <v>3</v>
      </c>
      <c r="B12" s="123"/>
      <c r="C12" s="123"/>
      <c r="D12" s="53">
        <f>ROUND((B12*C12)*3.44,2)</f>
        <v>0</v>
      </c>
      <c r="E12" s="123"/>
      <c r="F12" s="53"/>
      <c r="G12" s="53"/>
      <c r="H12" s="53"/>
      <c r="I12" s="53"/>
      <c r="J12" s="53"/>
      <c r="K12" s="53"/>
      <c r="L12" s="53">
        <f>E12</f>
        <v>0</v>
      </c>
      <c r="M12" s="46"/>
    </row>
    <row r="13" spans="1:13" ht="12.75" hidden="1" outlineLevel="1">
      <c r="A13" s="52"/>
      <c r="B13" s="52"/>
      <c r="C13" s="57" t="s">
        <v>66</v>
      </c>
      <c r="D13" s="58">
        <f>SUM(D10:D12)</f>
        <v>0</v>
      </c>
      <c r="E13" s="58">
        <f>SUM(E10:E12)</f>
        <v>0</v>
      </c>
      <c r="F13" s="58"/>
      <c r="G13" s="58"/>
      <c r="H13" s="58"/>
      <c r="I13" s="58"/>
      <c r="J13" s="58"/>
      <c r="K13" s="58"/>
      <c r="L13" s="58">
        <f>E13</f>
        <v>0</v>
      </c>
      <c r="M13" s="46"/>
    </row>
    <row r="14" spans="1:13" ht="12.75" hidden="1" outlineLevel="1">
      <c r="A14" s="46"/>
      <c r="B14" s="46"/>
      <c r="C14" s="46"/>
      <c r="D14" s="46"/>
      <c r="E14" s="46"/>
      <c r="F14" s="54"/>
      <c r="G14" s="54"/>
      <c r="H14" s="54"/>
      <c r="I14" s="54"/>
      <c r="J14" s="54"/>
      <c r="K14" s="54"/>
      <c r="L14" s="54"/>
      <c r="M14" s="46"/>
    </row>
    <row r="15" spans="1:13" ht="12.75" collapsed="1">
      <c r="A15" s="46"/>
      <c r="B15" s="46"/>
      <c r="C15" s="46"/>
      <c r="D15" s="46"/>
      <c r="E15" s="46"/>
      <c r="F15" s="46"/>
      <c r="G15" s="46"/>
      <c r="H15" s="46"/>
      <c r="I15" s="46"/>
      <c r="J15" s="46"/>
      <c r="K15" s="46"/>
      <c r="L15" s="46"/>
      <c r="M15" s="46"/>
    </row>
    <row r="16" spans="1:13" ht="18" customHeight="1">
      <c r="A16" s="49" t="s">
        <v>60</v>
      </c>
      <c r="B16" s="49"/>
      <c r="C16" s="49"/>
      <c r="D16" s="46"/>
      <c r="E16" s="46"/>
      <c r="F16" s="46"/>
      <c r="G16" s="46"/>
      <c r="H16" s="46"/>
      <c r="I16" s="46"/>
      <c r="J16" s="46"/>
      <c r="K16" s="46"/>
      <c r="L16" s="46"/>
      <c r="M16" s="46"/>
    </row>
    <row r="17" spans="1:13" ht="38.25">
      <c r="A17" s="51" t="s">
        <v>22</v>
      </c>
      <c r="B17" s="32" t="s">
        <v>54</v>
      </c>
      <c r="C17" s="32" t="s">
        <v>65</v>
      </c>
      <c r="D17" s="32" t="s">
        <v>55</v>
      </c>
      <c r="E17" s="32" t="s">
        <v>56</v>
      </c>
      <c r="F17" s="34" t="s">
        <v>57</v>
      </c>
      <c r="G17" s="32" t="s">
        <v>71</v>
      </c>
      <c r="H17" s="32" t="s">
        <v>94</v>
      </c>
      <c r="I17" s="32" t="s">
        <v>95</v>
      </c>
      <c r="J17" s="32" t="s">
        <v>96</v>
      </c>
      <c r="K17" s="32" t="s">
        <v>97</v>
      </c>
      <c r="L17" s="32" t="s">
        <v>32</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33</v>
      </c>
      <c r="C19" s="30" t="s">
        <v>33</v>
      </c>
      <c r="D19" s="30" t="s">
        <v>64</v>
      </c>
      <c r="E19" s="30" t="s">
        <v>59</v>
      </c>
      <c r="F19" s="30" t="s">
        <v>33</v>
      </c>
      <c r="G19" s="30" t="s">
        <v>59</v>
      </c>
      <c r="H19" s="30" t="s">
        <v>59</v>
      </c>
      <c r="I19" s="30" t="s">
        <v>59</v>
      </c>
      <c r="J19" s="30" t="s">
        <v>59</v>
      </c>
      <c r="K19" s="30" t="s">
        <v>59</v>
      </c>
      <c r="L19" s="30" t="s">
        <v>98</v>
      </c>
      <c r="M19" s="46"/>
      <c r="N19" s="25"/>
      <c r="O19" s="25"/>
    </row>
    <row r="20" spans="1:17" ht="12.75">
      <c r="A20" s="27" t="s">
        <v>41</v>
      </c>
      <c r="B20" s="27">
        <v>39.86</v>
      </c>
      <c r="C20" s="27">
        <v>12</v>
      </c>
      <c r="D20" s="26">
        <f>(B20*C20)*3.49</f>
        <v>1669.3368</v>
      </c>
      <c r="E20" s="27"/>
      <c r="F20" s="26">
        <v>1669.3368</v>
      </c>
      <c r="G20" s="27"/>
      <c r="H20" s="27"/>
      <c r="I20" s="27"/>
      <c r="J20" s="27"/>
      <c r="K20" s="27"/>
      <c r="L20" s="28">
        <f>F20</f>
        <v>1669.3368</v>
      </c>
      <c r="M20" s="46"/>
      <c r="N20" s="24"/>
      <c r="O20" s="107"/>
      <c r="P20" s="108"/>
      <c r="Q20" s="109"/>
    </row>
    <row r="21" spans="1:17" ht="12.75">
      <c r="A21" s="39">
        <v>1</v>
      </c>
      <c r="B21" s="123"/>
      <c r="C21" s="123"/>
      <c r="D21" s="53">
        <f>ROUND((B21*C21)*3.49,2)</f>
        <v>0</v>
      </c>
      <c r="E21" s="53"/>
      <c r="F21" s="123"/>
      <c r="G21" s="53"/>
      <c r="H21" s="53"/>
      <c r="I21" s="53"/>
      <c r="J21" s="53"/>
      <c r="K21" s="53"/>
      <c r="L21" s="53">
        <f>F21</f>
        <v>0</v>
      </c>
      <c r="M21" s="46"/>
      <c r="O21" s="107"/>
      <c r="P21" s="108"/>
      <c r="Q21" s="109"/>
    </row>
    <row r="22" spans="1:17" ht="12.75" customHeight="1">
      <c r="A22" s="52">
        <v>2</v>
      </c>
      <c r="B22" s="123"/>
      <c r="C22" s="123"/>
      <c r="D22" s="53">
        <f>ROUND((B22*C22)*3.49,2)</f>
        <v>0</v>
      </c>
      <c r="E22" s="53"/>
      <c r="F22" s="123"/>
      <c r="G22" s="53"/>
      <c r="H22" s="53"/>
      <c r="I22" s="53"/>
      <c r="J22" s="53"/>
      <c r="K22" s="53"/>
      <c r="L22" s="53">
        <f>F22</f>
        <v>0</v>
      </c>
      <c r="M22" s="46"/>
      <c r="O22" s="107"/>
      <c r="P22" s="108"/>
      <c r="Q22" s="109"/>
    </row>
    <row r="23" spans="1:17" ht="12.75">
      <c r="A23" s="52">
        <v>3</v>
      </c>
      <c r="B23" s="123"/>
      <c r="C23" s="123"/>
      <c r="D23" s="53">
        <f>ROUND((B23*C23)*3.49,2)</f>
        <v>0</v>
      </c>
      <c r="E23" s="53"/>
      <c r="F23" s="123"/>
      <c r="G23" s="53"/>
      <c r="H23" s="53"/>
      <c r="I23" s="53"/>
      <c r="J23" s="53"/>
      <c r="K23" s="53"/>
      <c r="L23" s="53">
        <f>F23</f>
        <v>0</v>
      </c>
      <c r="M23" s="46"/>
      <c r="O23" s="107"/>
      <c r="P23" s="108"/>
      <c r="Q23" s="109"/>
    </row>
    <row r="24" spans="1:17" s="29" customFormat="1" ht="12.75">
      <c r="A24" s="57"/>
      <c r="B24" s="57"/>
      <c r="C24" s="57" t="s">
        <v>66</v>
      </c>
      <c r="D24" s="58">
        <f>SUM(D21:D23)</f>
        <v>0</v>
      </c>
      <c r="E24" s="58"/>
      <c r="F24" s="58">
        <f>SUM(F21:F23)</f>
        <v>0</v>
      </c>
      <c r="G24" s="57"/>
      <c r="H24" s="57"/>
      <c r="I24" s="57"/>
      <c r="J24" s="57"/>
      <c r="K24" s="57"/>
      <c r="L24" s="58">
        <f>F24</f>
        <v>0</v>
      </c>
      <c r="M24" s="60"/>
      <c r="O24" s="107"/>
      <c r="P24" s="108"/>
      <c r="Q24" s="110"/>
    </row>
    <row r="25" spans="1:17" ht="12.75">
      <c r="A25" s="46"/>
      <c r="B25" s="46"/>
      <c r="C25" s="46"/>
      <c r="D25" s="46"/>
      <c r="E25" s="46"/>
      <c r="F25" s="46"/>
      <c r="G25" s="46"/>
      <c r="H25" s="46"/>
      <c r="I25" s="46"/>
      <c r="J25" s="46"/>
      <c r="K25" s="46"/>
      <c r="L25" s="46"/>
      <c r="M25" s="46"/>
      <c r="O25" s="107"/>
      <c r="P25" s="108"/>
      <c r="Q25" s="109"/>
    </row>
    <row r="26" spans="1:17" ht="12.75">
      <c r="A26" s="46"/>
      <c r="B26" s="46"/>
      <c r="C26" s="46"/>
      <c r="D26" s="46"/>
      <c r="E26" s="46"/>
      <c r="F26" s="46"/>
      <c r="G26" s="46"/>
      <c r="H26" s="46"/>
      <c r="I26" s="46"/>
      <c r="J26" s="46"/>
      <c r="K26" s="46"/>
      <c r="L26" s="46"/>
      <c r="M26" s="46"/>
      <c r="O26" s="107"/>
      <c r="P26" s="108"/>
      <c r="Q26" s="109"/>
    </row>
    <row r="27" spans="1:17" ht="18" customHeight="1">
      <c r="A27" s="49" t="s">
        <v>70</v>
      </c>
      <c r="B27" s="49"/>
      <c r="C27" s="49"/>
      <c r="D27" s="46"/>
      <c r="E27" s="46"/>
      <c r="F27" s="46"/>
      <c r="G27" s="46"/>
      <c r="H27" s="46"/>
      <c r="I27" s="46"/>
      <c r="J27" s="46"/>
      <c r="K27" s="46"/>
      <c r="L27" s="46"/>
      <c r="M27" s="46"/>
      <c r="O27" s="107"/>
      <c r="P27" s="108"/>
      <c r="Q27" s="109"/>
    </row>
    <row r="28" spans="1:17" ht="38.25">
      <c r="A28" s="35" t="s">
        <v>22</v>
      </c>
      <c r="B28" s="36" t="s">
        <v>54</v>
      </c>
      <c r="C28" s="36" t="s">
        <v>65</v>
      </c>
      <c r="D28" s="32" t="s">
        <v>55</v>
      </c>
      <c r="E28" s="32" t="s">
        <v>56</v>
      </c>
      <c r="F28" s="32" t="s">
        <v>57</v>
      </c>
      <c r="G28" s="34" t="s">
        <v>71</v>
      </c>
      <c r="H28" s="32" t="s">
        <v>94</v>
      </c>
      <c r="I28" s="32" t="s">
        <v>95</v>
      </c>
      <c r="J28" s="32" t="s">
        <v>96</v>
      </c>
      <c r="K28" s="32" t="s">
        <v>97</v>
      </c>
      <c r="L28" s="32" t="s">
        <v>32</v>
      </c>
      <c r="M28" s="46"/>
      <c r="O28" s="107"/>
      <c r="P28" s="108"/>
      <c r="Q28" s="109"/>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33</v>
      </c>
      <c r="C30" s="38" t="s">
        <v>33</v>
      </c>
      <c r="D30" s="30" t="s">
        <v>72</v>
      </c>
      <c r="E30" s="30" t="s">
        <v>59</v>
      </c>
      <c r="F30" s="30" t="s">
        <v>59</v>
      </c>
      <c r="G30" s="30" t="s">
        <v>33</v>
      </c>
      <c r="H30" s="30" t="s">
        <v>59</v>
      </c>
      <c r="I30" s="30" t="s">
        <v>59</v>
      </c>
      <c r="J30" s="30" t="s">
        <v>59</v>
      </c>
      <c r="K30" s="30" t="s">
        <v>59</v>
      </c>
      <c r="L30" s="30" t="s">
        <v>98</v>
      </c>
      <c r="M30" s="46"/>
    </row>
    <row r="31" spans="1:13" ht="12.75">
      <c r="A31" s="27" t="s">
        <v>41</v>
      </c>
      <c r="B31" s="27">
        <v>39.86</v>
      </c>
      <c r="C31" s="27">
        <v>12</v>
      </c>
      <c r="D31" s="26">
        <f>(B31*C31)*3.54</f>
        <v>1693.2528</v>
      </c>
      <c r="E31" s="27"/>
      <c r="F31" s="27"/>
      <c r="G31" s="26">
        <v>1693.2528</v>
      </c>
      <c r="H31" s="26"/>
      <c r="I31" s="26"/>
      <c r="J31" s="26"/>
      <c r="K31" s="26"/>
      <c r="L31" s="28">
        <f>G31</f>
        <v>1693.2528</v>
      </c>
      <c r="M31" s="46"/>
    </row>
    <row r="32" spans="1:13" ht="12.75">
      <c r="A32" s="39">
        <v>1</v>
      </c>
      <c r="B32" s="123"/>
      <c r="C32" s="123"/>
      <c r="D32" s="53">
        <f>ROUND((B32*C32)*3.54,2)</f>
        <v>0</v>
      </c>
      <c r="E32" s="53"/>
      <c r="F32" s="53"/>
      <c r="G32" s="123"/>
      <c r="H32" s="112"/>
      <c r="I32" s="112"/>
      <c r="J32" s="112"/>
      <c r="K32" s="112"/>
      <c r="L32" s="53">
        <f>G32</f>
        <v>0</v>
      </c>
      <c r="M32" s="46"/>
    </row>
    <row r="33" spans="1:13" ht="12.75" customHeight="1">
      <c r="A33" s="52">
        <v>2</v>
      </c>
      <c r="B33" s="123"/>
      <c r="C33" s="123"/>
      <c r="D33" s="53">
        <f>ROUND((B33*C33)*3.54,2)</f>
        <v>0</v>
      </c>
      <c r="E33" s="53"/>
      <c r="F33" s="53"/>
      <c r="G33" s="123"/>
      <c r="H33" s="112"/>
      <c r="I33" s="112"/>
      <c r="J33" s="112"/>
      <c r="K33" s="112"/>
      <c r="L33" s="53">
        <f>G33</f>
        <v>0</v>
      </c>
      <c r="M33" s="46"/>
    </row>
    <row r="34" spans="1:13" ht="12.75">
      <c r="A34" s="52">
        <v>3</v>
      </c>
      <c r="B34" s="123"/>
      <c r="C34" s="123"/>
      <c r="D34" s="53">
        <f>ROUND((B34*C34)*3.54,2)</f>
        <v>0</v>
      </c>
      <c r="E34" s="53"/>
      <c r="F34" s="53"/>
      <c r="G34" s="123"/>
      <c r="H34" s="112"/>
      <c r="I34" s="112"/>
      <c r="J34" s="112"/>
      <c r="K34" s="112"/>
      <c r="L34" s="53">
        <f>G34</f>
        <v>0</v>
      </c>
      <c r="M34" s="46"/>
    </row>
    <row r="35" spans="1:13" s="29" customFormat="1" ht="12.75">
      <c r="A35" s="57"/>
      <c r="B35" s="57"/>
      <c r="C35" s="57" t="s">
        <v>66</v>
      </c>
      <c r="D35" s="58">
        <f>SUM(D32:D34)</f>
        <v>0</v>
      </c>
      <c r="E35" s="57"/>
      <c r="F35" s="57"/>
      <c r="G35" s="58">
        <f>SUM(G32:G34)</f>
        <v>0</v>
      </c>
      <c r="H35" s="58"/>
      <c r="I35" s="58"/>
      <c r="J35" s="58"/>
      <c r="K35" s="58"/>
      <c r="L35" s="58">
        <f>G35</f>
        <v>0</v>
      </c>
      <c r="M35" s="60"/>
    </row>
    <row r="36" spans="1:13" ht="12.75">
      <c r="A36" s="59"/>
      <c r="B36" s="61"/>
      <c r="C36" s="61"/>
      <c r="D36" s="56"/>
      <c r="E36" s="55"/>
      <c r="F36" s="55"/>
      <c r="G36" s="55"/>
      <c r="H36" s="55"/>
      <c r="I36" s="55"/>
      <c r="J36" s="55"/>
      <c r="K36" s="55"/>
      <c r="L36" s="56"/>
      <c r="M36" s="46"/>
    </row>
    <row r="37" spans="1:13" ht="12.75">
      <c r="A37" s="46"/>
      <c r="B37" s="46"/>
      <c r="C37" s="46"/>
      <c r="D37" s="46"/>
      <c r="E37" s="46"/>
      <c r="F37" s="46"/>
      <c r="G37" s="46"/>
      <c r="H37" s="46"/>
      <c r="I37" s="46"/>
      <c r="J37" s="46"/>
      <c r="K37" s="46"/>
      <c r="L37" s="46"/>
      <c r="M37" s="46"/>
    </row>
    <row r="38" spans="1:12" ht="15">
      <c r="A38" s="49" t="s">
        <v>86</v>
      </c>
      <c r="B38" s="49"/>
      <c r="C38" s="49"/>
      <c r="D38" s="46"/>
      <c r="E38" s="46"/>
      <c r="F38" s="46"/>
      <c r="G38" s="46"/>
      <c r="H38" s="46"/>
      <c r="I38" s="46"/>
      <c r="J38" s="46"/>
      <c r="K38" s="46"/>
      <c r="L38" s="46"/>
    </row>
    <row r="39" spans="1:12" ht="38.25">
      <c r="A39" s="35" t="s">
        <v>22</v>
      </c>
      <c r="B39" s="36" t="s">
        <v>54</v>
      </c>
      <c r="C39" s="36" t="s">
        <v>65</v>
      </c>
      <c r="D39" s="32" t="s">
        <v>55</v>
      </c>
      <c r="E39" s="32" t="s">
        <v>56</v>
      </c>
      <c r="F39" s="32" t="s">
        <v>57</v>
      </c>
      <c r="G39" s="32" t="s">
        <v>71</v>
      </c>
      <c r="H39" s="34" t="s">
        <v>94</v>
      </c>
      <c r="I39" s="32" t="s">
        <v>95</v>
      </c>
      <c r="J39" s="32" t="s">
        <v>96</v>
      </c>
      <c r="K39" s="32" t="s">
        <v>97</v>
      </c>
      <c r="L39" s="32" t="s">
        <v>32</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33</v>
      </c>
      <c r="C41" s="38" t="s">
        <v>33</v>
      </c>
      <c r="D41" s="30" t="s">
        <v>90</v>
      </c>
      <c r="E41" s="30" t="s">
        <v>59</v>
      </c>
      <c r="F41" s="30" t="s">
        <v>59</v>
      </c>
      <c r="G41" s="30" t="s">
        <v>59</v>
      </c>
      <c r="H41" s="30" t="s">
        <v>33</v>
      </c>
      <c r="I41" s="30" t="s">
        <v>59</v>
      </c>
      <c r="J41" s="30" t="s">
        <v>59</v>
      </c>
      <c r="K41" s="30" t="s">
        <v>59</v>
      </c>
      <c r="L41" s="30" t="s">
        <v>98</v>
      </c>
    </row>
    <row r="42" spans="1:12" ht="12.75">
      <c r="A42" s="27" t="s">
        <v>41</v>
      </c>
      <c r="B42" s="27">
        <v>39.86</v>
      </c>
      <c r="C42" s="27">
        <v>12</v>
      </c>
      <c r="D42" s="26">
        <f>(B42*C42)*3.59</f>
        <v>1717.1688</v>
      </c>
      <c r="E42" s="27"/>
      <c r="F42" s="27"/>
      <c r="G42" s="26"/>
      <c r="H42" s="26">
        <v>1717.1688</v>
      </c>
      <c r="I42" s="26"/>
      <c r="J42" s="26"/>
      <c r="K42" s="26"/>
      <c r="L42" s="28">
        <f>H42</f>
        <v>1717.1688</v>
      </c>
    </row>
    <row r="43" spans="1:12" ht="12.75">
      <c r="A43" s="39">
        <v>1</v>
      </c>
      <c r="B43" s="123"/>
      <c r="C43" s="123"/>
      <c r="D43" s="53">
        <f>ROUND((B43*C43)*3.54,2)</f>
        <v>0</v>
      </c>
      <c r="E43" s="53"/>
      <c r="F43" s="53"/>
      <c r="G43" s="112"/>
      <c r="H43" s="123"/>
      <c r="I43" s="112"/>
      <c r="J43" s="112"/>
      <c r="K43" s="112"/>
      <c r="L43" s="53">
        <f>H43</f>
        <v>0</v>
      </c>
    </row>
    <row r="44" spans="1:12" ht="12.75">
      <c r="A44" s="52">
        <v>2</v>
      </c>
      <c r="B44" s="123"/>
      <c r="C44" s="123"/>
      <c r="D44" s="53">
        <f>ROUND((B44*C44)*3.54,2)</f>
        <v>0</v>
      </c>
      <c r="E44" s="53"/>
      <c r="F44" s="53"/>
      <c r="G44" s="112"/>
      <c r="H44" s="123"/>
      <c r="I44" s="112"/>
      <c r="J44" s="112"/>
      <c r="K44" s="112"/>
      <c r="L44" s="53">
        <f>H44</f>
        <v>0</v>
      </c>
    </row>
    <row r="45" spans="1:12" ht="12.75">
      <c r="A45" s="52">
        <v>3</v>
      </c>
      <c r="B45" s="123"/>
      <c r="C45" s="123"/>
      <c r="D45" s="53">
        <f>ROUND((B45*C45)*3.54,2)</f>
        <v>0</v>
      </c>
      <c r="E45" s="53"/>
      <c r="F45" s="53"/>
      <c r="G45" s="112"/>
      <c r="H45" s="123"/>
      <c r="I45" s="112"/>
      <c r="J45" s="112"/>
      <c r="K45" s="112"/>
      <c r="L45" s="53">
        <f>H45</f>
        <v>0</v>
      </c>
    </row>
    <row r="46" spans="1:12" ht="12.75">
      <c r="A46" s="57"/>
      <c r="B46" s="57"/>
      <c r="C46" s="57" t="s">
        <v>66</v>
      </c>
      <c r="D46" s="58">
        <f>SUM(D43:D45)</f>
        <v>0</v>
      </c>
      <c r="E46" s="57"/>
      <c r="F46" s="57"/>
      <c r="G46" s="58"/>
      <c r="H46" s="58">
        <f>SUM(H43:H45)</f>
        <v>0</v>
      </c>
      <c r="I46" s="58"/>
      <c r="J46" s="58"/>
      <c r="K46" s="58"/>
      <c r="L46" s="58">
        <f>H46</f>
        <v>0</v>
      </c>
    </row>
    <row r="48" ht="12.75" hidden="1" outlineLevel="1"/>
    <row r="49" spans="1:12" ht="15" hidden="1" outlineLevel="1">
      <c r="A49" s="49" t="s">
        <v>87</v>
      </c>
      <c r="B49" s="49"/>
      <c r="C49" s="49"/>
      <c r="D49" s="46"/>
      <c r="E49" s="46"/>
      <c r="F49" s="46"/>
      <c r="G49" s="46"/>
      <c r="H49" s="46"/>
      <c r="I49" s="46"/>
      <c r="J49" s="46"/>
      <c r="K49" s="46"/>
      <c r="L49" s="46"/>
    </row>
    <row r="50" spans="1:12" ht="38.25" hidden="1" outlineLevel="1">
      <c r="A50" s="35" t="s">
        <v>22</v>
      </c>
      <c r="B50" s="36" t="s">
        <v>54</v>
      </c>
      <c r="C50" s="36" t="s">
        <v>65</v>
      </c>
      <c r="D50" s="32" t="s">
        <v>55</v>
      </c>
      <c r="E50" s="32" t="s">
        <v>56</v>
      </c>
      <c r="F50" s="32" t="s">
        <v>57</v>
      </c>
      <c r="G50" s="32" t="s">
        <v>71</v>
      </c>
      <c r="H50" s="32" t="s">
        <v>94</v>
      </c>
      <c r="I50" s="34" t="s">
        <v>95</v>
      </c>
      <c r="J50" s="32" t="s">
        <v>96</v>
      </c>
      <c r="K50" s="32" t="s">
        <v>97</v>
      </c>
      <c r="L50" s="32" t="s">
        <v>32</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33</v>
      </c>
      <c r="C52" s="38" t="s">
        <v>33</v>
      </c>
      <c r="D52" s="30" t="s">
        <v>91</v>
      </c>
      <c r="E52" s="30" t="s">
        <v>59</v>
      </c>
      <c r="F52" s="30" t="s">
        <v>59</v>
      </c>
      <c r="G52" s="30" t="s">
        <v>59</v>
      </c>
      <c r="H52" s="30" t="s">
        <v>59</v>
      </c>
      <c r="I52" s="30" t="s">
        <v>33</v>
      </c>
      <c r="J52" s="30" t="s">
        <v>59</v>
      </c>
      <c r="K52" s="30" t="s">
        <v>59</v>
      </c>
      <c r="L52" s="30" t="s">
        <v>98</v>
      </c>
    </row>
    <row r="53" spans="1:12" ht="12.75" hidden="1" outlineLevel="1">
      <c r="A53" s="27" t="s">
        <v>41</v>
      </c>
      <c r="B53" s="27">
        <v>39.86</v>
      </c>
      <c r="C53" s="27">
        <v>12</v>
      </c>
      <c r="D53" s="26">
        <f>(B53*C53)*3.64</f>
        <v>1741.0848</v>
      </c>
      <c r="E53" s="27"/>
      <c r="F53" s="27"/>
      <c r="G53" s="26"/>
      <c r="H53" s="26"/>
      <c r="I53" s="26">
        <v>1741.0848</v>
      </c>
      <c r="J53" s="26"/>
      <c r="K53" s="26"/>
      <c r="L53" s="28">
        <f>I53</f>
        <v>1741.0848</v>
      </c>
    </row>
    <row r="54" spans="1:12" ht="12.75" hidden="1" outlineLevel="1">
      <c r="A54" s="39">
        <v>1</v>
      </c>
      <c r="B54" s="123"/>
      <c r="C54" s="123"/>
      <c r="D54" s="53">
        <f>ROUND((B54*C54)*3.54,2)</f>
        <v>0</v>
      </c>
      <c r="E54" s="53"/>
      <c r="F54" s="53"/>
      <c r="G54" s="112"/>
      <c r="H54" s="112"/>
      <c r="I54" s="123"/>
      <c r="J54" s="112"/>
      <c r="K54" s="112"/>
      <c r="L54" s="53">
        <f>I54</f>
        <v>0</v>
      </c>
    </row>
    <row r="55" spans="1:12" ht="12.75" hidden="1" outlineLevel="1">
      <c r="A55" s="52">
        <v>2</v>
      </c>
      <c r="B55" s="123"/>
      <c r="C55" s="123"/>
      <c r="D55" s="53">
        <f>ROUND((B55*C55)*3.54,2)</f>
        <v>0</v>
      </c>
      <c r="E55" s="53"/>
      <c r="F55" s="53"/>
      <c r="G55" s="112"/>
      <c r="H55" s="112"/>
      <c r="I55" s="123"/>
      <c r="J55" s="112"/>
      <c r="K55" s="112"/>
      <c r="L55" s="53">
        <f>I55</f>
        <v>0</v>
      </c>
    </row>
    <row r="56" spans="1:12" ht="12.75" hidden="1" outlineLevel="1">
      <c r="A56" s="52">
        <v>3</v>
      </c>
      <c r="B56" s="123"/>
      <c r="C56" s="123"/>
      <c r="D56" s="53">
        <f>ROUND((B56*C56)*3.54,2)</f>
        <v>0</v>
      </c>
      <c r="E56" s="53"/>
      <c r="F56" s="53"/>
      <c r="G56" s="112"/>
      <c r="H56" s="112"/>
      <c r="I56" s="123"/>
      <c r="J56" s="112"/>
      <c r="K56" s="112"/>
      <c r="L56" s="53">
        <f>I56</f>
        <v>0</v>
      </c>
    </row>
    <row r="57" spans="1:12" ht="12.75" hidden="1" outlineLevel="1">
      <c r="A57" s="57"/>
      <c r="B57" s="57"/>
      <c r="C57" s="57" t="s">
        <v>66</v>
      </c>
      <c r="D57" s="58">
        <f>SUM(D54:D56)</f>
        <v>0</v>
      </c>
      <c r="E57" s="57"/>
      <c r="F57" s="57"/>
      <c r="G57" s="58"/>
      <c r="H57" s="58"/>
      <c r="I57" s="58">
        <f>SUM(I54:I56)</f>
        <v>0</v>
      </c>
      <c r="J57" s="58"/>
      <c r="K57" s="58"/>
      <c r="L57" s="58">
        <f>I57</f>
        <v>0</v>
      </c>
    </row>
    <row r="58" ht="12.75" hidden="1" outlineLevel="1"/>
    <row r="59" ht="12.75" hidden="1" outlineLevel="1"/>
    <row r="60" spans="1:12" ht="15" hidden="1" outlineLevel="1">
      <c r="A60" s="49" t="s">
        <v>88</v>
      </c>
      <c r="B60" s="49"/>
      <c r="C60" s="49"/>
      <c r="D60" s="46"/>
      <c r="E60" s="46"/>
      <c r="F60" s="46"/>
      <c r="G60" s="46"/>
      <c r="H60" s="46"/>
      <c r="I60" s="46"/>
      <c r="J60" s="46"/>
      <c r="K60" s="46"/>
      <c r="L60" s="46"/>
    </row>
    <row r="61" spans="1:12" ht="38.25" hidden="1" outlineLevel="1">
      <c r="A61" s="35" t="s">
        <v>22</v>
      </c>
      <c r="B61" s="36" t="s">
        <v>54</v>
      </c>
      <c r="C61" s="36" t="s">
        <v>65</v>
      </c>
      <c r="D61" s="32" t="s">
        <v>55</v>
      </c>
      <c r="E61" s="32" t="s">
        <v>56</v>
      </c>
      <c r="F61" s="32" t="s">
        <v>57</v>
      </c>
      <c r="G61" s="32" t="s">
        <v>71</v>
      </c>
      <c r="H61" s="32" t="s">
        <v>94</v>
      </c>
      <c r="I61" s="32" t="s">
        <v>95</v>
      </c>
      <c r="J61" s="34" t="s">
        <v>96</v>
      </c>
      <c r="K61" s="32" t="s">
        <v>97</v>
      </c>
      <c r="L61" s="32" t="s">
        <v>32</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33</v>
      </c>
      <c r="C63" s="38" t="s">
        <v>33</v>
      </c>
      <c r="D63" s="30" t="s">
        <v>92</v>
      </c>
      <c r="E63" s="30" t="s">
        <v>59</v>
      </c>
      <c r="F63" s="30" t="s">
        <v>59</v>
      </c>
      <c r="G63" s="30" t="s">
        <v>59</v>
      </c>
      <c r="H63" s="30" t="s">
        <v>59</v>
      </c>
      <c r="I63" s="30" t="s">
        <v>59</v>
      </c>
      <c r="J63" s="30" t="s">
        <v>33</v>
      </c>
      <c r="K63" s="30" t="s">
        <v>59</v>
      </c>
      <c r="L63" s="30" t="s">
        <v>98</v>
      </c>
    </row>
    <row r="64" spans="1:12" ht="12.75" hidden="1" outlineLevel="1">
      <c r="A64" s="27" t="s">
        <v>41</v>
      </c>
      <c r="B64" s="27">
        <v>39.86</v>
      </c>
      <c r="C64" s="27">
        <v>12</v>
      </c>
      <c r="D64" s="26">
        <f>(B64*C64)*3.69</f>
        <v>1765.0008</v>
      </c>
      <c r="E64" s="27"/>
      <c r="F64" s="27"/>
      <c r="G64" s="26"/>
      <c r="H64" s="26"/>
      <c r="I64" s="26"/>
      <c r="J64" s="26">
        <v>1765.0008</v>
      </c>
      <c r="K64" s="26"/>
      <c r="L64" s="28">
        <f>J64</f>
        <v>1765.0008</v>
      </c>
    </row>
    <row r="65" spans="1:12" ht="12.75" hidden="1" outlineLevel="1">
      <c r="A65" s="39">
        <v>1</v>
      </c>
      <c r="B65" s="123"/>
      <c r="C65" s="123"/>
      <c r="D65" s="53">
        <f>ROUND((B65*C65)*3.54,2)</f>
        <v>0</v>
      </c>
      <c r="E65" s="53"/>
      <c r="F65" s="53"/>
      <c r="G65" s="112"/>
      <c r="H65" s="112"/>
      <c r="I65" s="112"/>
      <c r="J65" s="123"/>
      <c r="K65" s="112"/>
      <c r="L65" s="53">
        <f>J65</f>
        <v>0</v>
      </c>
    </row>
    <row r="66" spans="1:12" ht="12.75" hidden="1" outlineLevel="1">
      <c r="A66" s="52">
        <v>2</v>
      </c>
      <c r="B66" s="123"/>
      <c r="C66" s="123"/>
      <c r="D66" s="53">
        <f>ROUND((B66*C66)*3.54,2)</f>
        <v>0</v>
      </c>
      <c r="E66" s="53"/>
      <c r="F66" s="53"/>
      <c r="G66" s="112"/>
      <c r="H66" s="112"/>
      <c r="I66" s="112"/>
      <c r="J66" s="123"/>
      <c r="K66" s="112"/>
      <c r="L66" s="53">
        <f>J66</f>
        <v>0</v>
      </c>
    </row>
    <row r="67" spans="1:12" ht="12.75" hidden="1" outlineLevel="1">
      <c r="A67" s="52">
        <v>3</v>
      </c>
      <c r="B67" s="123"/>
      <c r="C67" s="123"/>
      <c r="D67" s="53">
        <f>ROUND((B67*C67)*3.54,2)</f>
        <v>0</v>
      </c>
      <c r="E67" s="53"/>
      <c r="F67" s="53"/>
      <c r="G67" s="112"/>
      <c r="H67" s="112"/>
      <c r="I67" s="112"/>
      <c r="J67" s="123"/>
      <c r="K67" s="112"/>
      <c r="L67" s="53">
        <f>J67</f>
        <v>0</v>
      </c>
    </row>
    <row r="68" spans="1:12" ht="12.75" hidden="1" outlineLevel="1">
      <c r="A68" s="57"/>
      <c r="B68" s="57"/>
      <c r="C68" s="57" t="s">
        <v>66</v>
      </c>
      <c r="D68" s="58">
        <f>SUM(D65:D67)</f>
        <v>0</v>
      </c>
      <c r="E68" s="57"/>
      <c r="F68" s="57"/>
      <c r="G68" s="58"/>
      <c r="H68" s="58"/>
      <c r="I68" s="58"/>
      <c r="J68" s="58">
        <f>SUM(J65:J67)</f>
        <v>0</v>
      </c>
      <c r="K68" s="58"/>
      <c r="L68" s="58">
        <f>J68</f>
        <v>0</v>
      </c>
    </row>
    <row r="69" ht="12.75" hidden="1" outlineLevel="1"/>
    <row r="70" ht="12.75" hidden="1" outlineLevel="1"/>
    <row r="71" spans="1:12" ht="15" hidden="1" outlineLevel="1">
      <c r="A71" s="49" t="s">
        <v>89</v>
      </c>
      <c r="B71" s="49"/>
      <c r="C71" s="49"/>
      <c r="D71" s="46"/>
      <c r="E71" s="46"/>
      <c r="F71" s="46"/>
      <c r="G71" s="46"/>
      <c r="H71" s="46"/>
      <c r="I71" s="46"/>
      <c r="J71" s="46"/>
      <c r="K71" s="46"/>
      <c r="L71" s="46"/>
    </row>
    <row r="72" spans="1:12" ht="38.25" hidden="1" outlineLevel="1">
      <c r="A72" s="35" t="s">
        <v>22</v>
      </c>
      <c r="B72" s="36" t="s">
        <v>54</v>
      </c>
      <c r="C72" s="36" t="s">
        <v>65</v>
      </c>
      <c r="D72" s="32" t="s">
        <v>55</v>
      </c>
      <c r="E72" s="32" t="s">
        <v>56</v>
      </c>
      <c r="F72" s="32" t="s">
        <v>57</v>
      </c>
      <c r="G72" s="32" t="s">
        <v>71</v>
      </c>
      <c r="H72" s="32" t="s">
        <v>94</v>
      </c>
      <c r="I72" s="32" t="s">
        <v>95</v>
      </c>
      <c r="J72" s="32" t="s">
        <v>96</v>
      </c>
      <c r="K72" s="34" t="s">
        <v>97</v>
      </c>
      <c r="L72" s="32" t="s">
        <v>32</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33</v>
      </c>
      <c r="C74" s="38" t="s">
        <v>33</v>
      </c>
      <c r="D74" s="30" t="s">
        <v>93</v>
      </c>
      <c r="E74" s="30" t="s">
        <v>59</v>
      </c>
      <c r="F74" s="30" t="s">
        <v>59</v>
      </c>
      <c r="G74" s="30" t="s">
        <v>59</v>
      </c>
      <c r="H74" s="30" t="s">
        <v>59</v>
      </c>
      <c r="I74" s="30" t="s">
        <v>59</v>
      </c>
      <c r="J74" s="30" t="s">
        <v>59</v>
      </c>
      <c r="K74" s="30" t="s">
        <v>33</v>
      </c>
      <c r="L74" s="30" t="s">
        <v>98</v>
      </c>
    </row>
    <row r="75" spans="1:12" ht="12.75" hidden="1" outlineLevel="1">
      <c r="A75" s="27" t="s">
        <v>41</v>
      </c>
      <c r="B75" s="27">
        <v>39.86</v>
      </c>
      <c r="C75" s="27">
        <v>12</v>
      </c>
      <c r="D75" s="26">
        <f>(B75*C75)*3.74</f>
        <v>1788.9168</v>
      </c>
      <c r="E75" s="27"/>
      <c r="F75" s="27"/>
      <c r="G75" s="26"/>
      <c r="H75" s="26"/>
      <c r="I75" s="26"/>
      <c r="J75" s="26"/>
      <c r="K75" s="26">
        <v>1788.9168</v>
      </c>
      <c r="L75" s="28">
        <f>K75</f>
        <v>1788.9168</v>
      </c>
    </row>
    <row r="76" spans="1:12" ht="12.75" hidden="1" outlineLevel="1">
      <c r="A76" s="39">
        <v>1</v>
      </c>
      <c r="B76" s="123"/>
      <c r="C76" s="123"/>
      <c r="D76" s="53">
        <f>ROUND((B76*C76)*3.54,2)</f>
        <v>0</v>
      </c>
      <c r="E76" s="53"/>
      <c r="F76" s="53"/>
      <c r="G76" s="112"/>
      <c r="H76" s="112"/>
      <c r="I76" s="112"/>
      <c r="J76" s="112"/>
      <c r="K76" s="123"/>
      <c r="L76" s="53">
        <f>K76</f>
        <v>0</v>
      </c>
    </row>
    <row r="77" spans="1:12" ht="12.75" hidden="1" outlineLevel="1">
      <c r="A77" s="52">
        <v>2</v>
      </c>
      <c r="B77" s="123"/>
      <c r="C77" s="123"/>
      <c r="D77" s="53">
        <f>ROUND((B77*C77)*3.54,2)</f>
        <v>0</v>
      </c>
      <c r="E77" s="53"/>
      <c r="F77" s="53"/>
      <c r="G77" s="112"/>
      <c r="H77" s="112"/>
      <c r="I77" s="112"/>
      <c r="J77" s="112"/>
      <c r="K77" s="123"/>
      <c r="L77" s="53">
        <f>K77</f>
        <v>0</v>
      </c>
    </row>
    <row r="78" spans="1:12" ht="12.75" hidden="1" outlineLevel="1">
      <c r="A78" s="52">
        <v>3</v>
      </c>
      <c r="B78" s="123"/>
      <c r="C78" s="123"/>
      <c r="D78" s="53">
        <f>ROUND((B78*C78)*3.54,2)</f>
        <v>0</v>
      </c>
      <c r="E78" s="53"/>
      <c r="F78" s="53"/>
      <c r="G78" s="112"/>
      <c r="H78" s="112"/>
      <c r="I78" s="112"/>
      <c r="J78" s="112"/>
      <c r="K78" s="123"/>
      <c r="L78" s="53">
        <f>K78</f>
        <v>0</v>
      </c>
    </row>
    <row r="79" spans="1:12" ht="12.75" hidden="1" outlineLevel="1">
      <c r="A79" s="57"/>
      <c r="B79" s="57"/>
      <c r="C79" s="57" t="s">
        <v>66</v>
      </c>
      <c r="D79" s="58">
        <f>SUM(D76:D78)</f>
        <v>0</v>
      </c>
      <c r="E79" s="57"/>
      <c r="F79" s="57"/>
      <c r="G79" s="58"/>
      <c r="H79" s="58"/>
      <c r="I79" s="58"/>
      <c r="J79" s="58"/>
      <c r="K79" s="58">
        <f>SUM(K76:K78)</f>
        <v>0</v>
      </c>
      <c r="L79" s="58">
        <f>K79</f>
        <v>0</v>
      </c>
    </row>
    <row r="80" ht="12.75" hidden="1" outlineLevel="1"/>
    <row r="81"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Daniel Fritz</cp:lastModifiedBy>
  <cp:lastPrinted>2017-01-10T12:57:16Z</cp:lastPrinted>
  <dcterms:created xsi:type="dcterms:W3CDTF">2009-02-20T08:35:34Z</dcterms:created>
  <dcterms:modified xsi:type="dcterms:W3CDTF">2019-03-31T08:43:16Z</dcterms:modified>
  <cp:category/>
  <cp:version/>
  <cp:contentType/>
  <cp:contentStatus/>
</cp:coreProperties>
</file>