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pools\MQA3pool\22 Projektfonds\22.8 PJ 2021\PJ 2021\Unterlagen Dachportal\"/>
    </mc:Choice>
  </mc:AlternateContent>
  <bookViews>
    <workbookView xWindow="0" yWindow="0" windowWidth="21570" windowHeight="7455" tabRatio="692"/>
  </bookViews>
  <sheets>
    <sheet name="PF - Kosten- und Finanzplan" sheetId="1" r:id="rId1"/>
    <sheet name="K-Hilfe Personalkosten" sheetId="2" r:id="rId2"/>
    <sheet name="K-Hilfe Honorare" sheetId="6" r:id="rId3"/>
    <sheet name="K-Hilfe Ext. Auftragsvergabe" sheetId="7" r:id="rId4"/>
    <sheet name="K-Hilfe Projektbez.Anschaffung." sheetId="9" r:id="rId5"/>
    <sheet name="K-Hilfe Sonstige Sachausgaben" sheetId="10" r:id="rId6"/>
    <sheet name="K-Hilfe Mietausgaben" sheetId="11" r:id="rId7"/>
    <sheet name="K-Hilfe Betriebskostenpauschale" sheetId="3" r:id="rId8"/>
  </sheets>
  <definedNames>
    <definedName name="_xlnm.Print_Area" localSheetId="0">'PF - Kosten- und Finanzplan'!$B$1:$M$54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5" i="2" l="1"/>
  <c r="M14" i="6"/>
  <c r="K14" i="6"/>
  <c r="I14" i="6"/>
  <c r="G14" i="6"/>
  <c r="I12" i="6"/>
  <c r="J12" i="6" s="1"/>
  <c r="K12" i="6" s="1"/>
  <c r="L12" i="6" s="1"/>
  <c r="M12" i="6" s="1"/>
  <c r="H12" i="6"/>
  <c r="F12" i="6"/>
  <c r="M16" i="6"/>
  <c r="M17" i="6"/>
  <c r="M18" i="6"/>
  <c r="M19" i="6"/>
  <c r="M20" i="6"/>
  <c r="M21" i="6"/>
  <c r="K16" i="6"/>
  <c r="K17" i="6"/>
  <c r="K18" i="6"/>
  <c r="K19" i="6"/>
  <c r="K20" i="6"/>
  <c r="K21" i="6"/>
  <c r="I16" i="6"/>
  <c r="I17" i="6"/>
  <c r="I18" i="6"/>
  <c r="I19" i="6"/>
  <c r="I20" i="6"/>
  <c r="I21" i="6"/>
  <c r="G16" i="6"/>
  <c r="G17" i="6"/>
  <c r="G18" i="6"/>
  <c r="G19" i="6"/>
  <c r="G20" i="6"/>
  <c r="G21" i="6"/>
  <c r="M15" i="6"/>
  <c r="K15" i="6"/>
  <c r="I15" i="6"/>
  <c r="G15" i="6"/>
  <c r="H13" i="2" l="1"/>
  <c r="K13" i="2"/>
  <c r="L13" i="2"/>
  <c r="Q13" i="2" s="1"/>
  <c r="O13" i="2"/>
  <c r="P13" i="2" s="1"/>
  <c r="V13" i="2"/>
  <c r="K14" i="1"/>
  <c r="L14" i="1"/>
  <c r="K13" i="1"/>
  <c r="L13" i="1"/>
  <c r="B7" i="6"/>
  <c r="B7" i="7"/>
  <c r="B7" i="9"/>
  <c r="B7" i="10"/>
  <c r="B6" i="11"/>
  <c r="B8" i="10"/>
  <c r="B8" i="9"/>
  <c r="B8" i="7"/>
  <c r="B8" i="6"/>
  <c r="B5" i="11"/>
  <c r="J8" i="1"/>
  <c r="F10" i="6" s="1"/>
  <c r="C29" i="2"/>
  <c r="C28" i="2"/>
  <c r="C25" i="2"/>
  <c r="J13" i="1"/>
  <c r="J14" i="1"/>
  <c r="M14" i="1"/>
  <c r="J15" i="1"/>
  <c r="K15" i="1"/>
  <c r="L15" i="1"/>
  <c r="M15" i="1"/>
  <c r="J16" i="1"/>
  <c r="K16" i="1"/>
  <c r="L16" i="1"/>
  <c r="M16" i="1"/>
  <c r="J17" i="1"/>
  <c r="K17" i="1"/>
  <c r="L17" i="1"/>
  <c r="M17" i="1"/>
  <c r="J18" i="1"/>
  <c r="K18" i="1"/>
  <c r="L18" i="1"/>
  <c r="M18" i="1"/>
  <c r="J19" i="1"/>
  <c r="K19" i="1"/>
  <c r="L19" i="1"/>
  <c r="M19" i="1"/>
  <c r="J20" i="1"/>
  <c r="K20" i="1"/>
  <c r="L20" i="1"/>
  <c r="M20" i="1"/>
  <c r="M13" i="1"/>
  <c r="C26" i="2"/>
  <c r="C27" i="2"/>
  <c r="C30" i="2"/>
  <c r="C31" i="2"/>
  <c r="C32" i="2"/>
  <c r="C24" i="2"/>
  <c r="G16" i="11"/>
  <c r="G17" i="11"/>
  <c r="G18" i="11"/>
  <c r="G19" i="11"/>
  <c r="G20" i="11"/>
  <c r="G21" i="11"/>
  <c r="G14" i="11"/>
  <c r="G15" i="11"/>
  <c r="F37" i="11"/>
  <c r="E37" i="11"/>
  <c r="D37" i="11"/>
  <c r="C37" i="11"/>
  <c r="L15" i="11"/>
  <c r="L16" i="11"/>
  <c r="L17" i="11"/>
  <c r="L18" i="11"/>
  <c r="L19" i="11"/>
  <c r="L20" i="11"/>
  <c r="L21" i="11"/>
  <c r="L14" i="11"/>
  <c r="M13" i="2" l="1"/>
  <c r="H11" i="11"/>
  <c r="C26" i="11" s="1"/>
  <c r="K8" i="1"/>
  <c r="C11" i="10"/>
  <c r="A24" i="3"/>
  <c r="D25" i="3" s="1"/>
  <c r="C11" i="7"/>
  <c r="R6" i="2"/>
  <c r="D21" i="2" s="1"/>
  <c r="C11" i="9"/>
  <c r="C25" i="11"/>
  <c r="V12" i="2"/>
  <c r="V14" i="2"/>
  <c r="V15" i="2"/>
  <c r="V16" i="2"/>
  <c r="V17" i="2"/>
  <c r="I11" i="11" l="1"/>
  <c r="D26" i="11" s="1"/>
  <c r="H10" i="6"/>
  <c r="L8" i="1"/>
  <c r="J10" i="6" s="1"/>
  <c r="A28" i="3"/>
  <c r="D30" i="3" s="1"/>
  <c r="D11" i="7"/>
  <c r="D11" i="9"/>
  <c r="D26" i="3"/>
  <c r="D27" i="3"/>
  <c r="S6" i="2"/>
  <c r="E21" i="2" s="1"/>
  <c r="C17" i="1"/>
  <c r="C18" i="1"/>
  <c r="C19" i="1"/>
  <c r="C20" i="1"/>
  <c r="H16" i="2"/>
  <c r="K16" i="2"/>
  <c r="L16" i="2"/>
  <c r="M16" i="2" s="1"/>
  <c r="O16" i="2"/>
  <c r="P16" i="2" s="1"/>
  <c r="H17" i="2"/>
  <c r="K17" i="2"/>
  <c r="L17" i="2"/>
  <c r="M17" i="2" s="1"/>
  <c r="O17" i="2"/>
  <c r="P17" i="2" s="1"/>
  <c r="H11" i="2"/>
  <c r="K11" i="2"/>
  <c r="L11" i="2"/>
  <c r="M11" i="2" s="1"/>
  <c r="O11" i="2"/>
  <c r="P11" i="2" s="1"/>
  <c r="H12" i="2"/>
  <c r="K12" i="2"/>
  <c r="L12" i="2"/>
  <c r="Q12" i="2" s="1"/>
  <c r="O12" i="2"/>
  <c r="P12" i="2" s="1"/>
  <c r="C14" i="1"/>
  <c r="F21" i="10"/>
  <c r="E21" i="10"/>
  <c r="D21" i="10"/>
  <c r="C21" i="10"/>
  <c r="F21" i="9"/>
  <c r="E21" i="9"/>
  <c r="D21" i="9"/>
  <c r="C21" i="9"/>
  <c r="C15" i="1"/>
  <c r="C16" i="1"/>
  <c r="C13" i="1"/>
  <c r="V11" i="2"/>
  <c r="V10" i="2"/>
  <c r="M8" i="1" l="1"/>
  <c r="J11" i="11"/>
  <c r="E26" i="11" s="1"/>
  <c r="A32" i="3"/>
  <c r="D35" i="3" s="1"/>
  <c r="J32" i="1"/>
  <c r="E11" i="9"/>
  <c r="E11" i="7"/>
  <c r="D31" i="3"/>
  <c r="D29" i="3"/>
  <c r="T6" i="2"/>
  <c r="F21" i="2" s="1"/>
  <c r="M12" i="1"/>
  <c r="J12" i="1"/>
  <c r="K12" i="1"/>
  <c r="L12" i="1"/>
  <c r="I18" i="1"/>
  <c r="I17" i="1"/>
  <c r="I20" i="1"/>
  <c r="I19" i="1"/>
  <c r="Q11" i="2"/>
  <c r="Q16" i="2"/>
  <c r="Q17" i="2"/>
  <c r="M12" i="2"/>
  <c r="M31" i="1"/>
  <c r="L31" i="1"/>
  <c r="B12" i="11"/>
  <c r="M29" i="1"/>
  <c r="L29" i="1"/>
  <c r="K29" i="1"/>
  <c r="J29" i="1"/>
  <c r="D11" i="10"/>
  <c r="E11" i="10" s="1"/>
  <c r="F11" i="10" s="1"/>
  <c r="J28" i="1"/>
  <c r="M28" i="1"/>
  <c r="L28" i="1"/>
  <c r="K28" i="1"/>
  <c r="D21" i="7"/>
  <c r="K26" i="1" s="1"/>
  <c r="E21" i="7"/>
  <c r="L26" i="1" s="1"/>
  <c r="F21" i="7"/>
  <c r="M26" i="1" s="1"/>
  <c r="C21" i="7"/>
  <c r="J26" i="1" s="1"/>
  <c r="B12" i="6"/>
  <c r="C12" i="6" s="1"/>
  <c r="D34" i="3" l="1"/>
  <c r="D33" i="3"/>
  <c r="L32" i="1" s="1"/>
  <c r="K11" i="11"/>
  <c r="F26" i="11" s="1"/>
  <c r="L10" i="6"/>
  <c r="D12" i="6"/>
  <c r="G12" i="6" s="1"/>
  <c r="E12" i="6"/>
  <c r="F11" i="7"/>
  <c r="U6" i="2"/>
  <c r="G21" i="2" s="1"/>
  <c r="F11" i="9"/>
  <c r="K32" i="1"/>
  <c r="A36" i="3"/>
  <c r="C12" i="11"/>
  <c r="D12" i="11" s="1"/>
  <c r="E12" i="11" s="1"/>
  <c r="K31" i="1"/>
  <c r="I22" i="6"/>
  <c r="K25" i="1" s="1"/>
  <c r="K24" i="1" s="1"/>
  <c r="M22" i="6"/>
  <c r="M25" i="1" s="1"/>
  <c r="M24" i="1" s="1"/>
  <c r="G22" i="6"/>
  <c r="J25" i="1" s="1"/>
  <c r="J24" i="1" s="1"/>
  <c r="J31" i="1"/>
  <c r="K22" i="6"/>
  <c r="L25" i="1" s="1"/>
  <c r="L24" i="1" s="1"/>
  <c r="D37" i="3" l="1"/>
  <c r="D39" i="3"/>
  <c r="D38" i="3"/>
  <c r="F12" i="11"/>
  <c r="G12" i="11" s="1"/>
  <c r="H12" i="11" s="1"/>
  <c r="I12" i="11" s="1"/>
  <c r="J12" i="11" s="1"/>
  <c r="K12" i="11" s="1"/>
  <c r="L12" i="11" s="1"/>
  <c r="D40" i="3" l="1"/>
  <c r="M32" i="1"/>
  <c r="M30" i="1" s="1"/>
  <c r="I44" i="1"/>
  <c r="I42" i="1"/>
  <c r="I38" i="1"/>
  <c r="I37" i="1"/>
  <c r="I36" i="1"/>
  <c r="I25" i="1"/>
  <c r="I26" i="1"/>
  <c r="I28" i="1"/>
  <c r="I31" i="1"/>
  <c r="I22" i="1"/>
  <c r="I13" i="1"/>
  <c r="I14" i="1"/>
  <c r="I15" i="1"/>
  <c r="I16" i="1"/>
  <c r="I12" i="1"/>
  <c r="M35" i="1"/>
  <c r="M11" i="1" l="1"/>
  <c r="L30" i="1"/>
  <c r="K30" i="1"/>
  <c r="L27" i="1"/>
  <c r="K27" i="1"/>
  <c r="B21" i="3"/>
  <c r="L11" i="1"/>
  <c r="K11" i="1"/>
  <c r="K15" i="2"/>
  <c r="K14" i="2"/>
  <c r="K10" i="2"/>
  <c r="O15" i="2"/>
  <c r="P15" i="2" s="1"/>
  <c r="O14" i="2"/>
  <c r="P14" i="2" s="1"/>
  <c r="O10" i="2"/>
  <c r="P10" i="2" s="1"/>
  <c r="Q15" i="2"/>
  <c r="L14" i="2"/>
  <c r="M14" i="2" s="1"/>
  <c r="L10" i="2"/>
  <c r="H15" i="2"/>
  <c r="H14" i="2"/>
  <c r="H10" i="2"/>
  <c r="V9" i="2"/>
  <c r="O9" i="2"/>
  <c r="P9" i="2" s="1"/>
  <c r="K9" i="2"/>
  <c r="B7" i="2"/>
  <c r="C7" i="2" s="1"/>
  <c r="D7" i="2" s="1"/>
  <c r="E7" i="2" s="1"/>
  <c r="F7" i="2" s="1"/>
  <c r="G7" i="2" s="1"/>
  <c r="H7" i="2" s="1"/>
  <c r="I7" i="2" s="1"/>
  <c r="J7" i="2" s="1"/>
  <c r="K7" i="2" s="1"/>
  <c r="L7" i="2" s="1"/>
  <c r="M7" i="2" s="1"/>
  <c r="N7" i="2" s="1"/>
  <c r="O7" i="2" s="1"/>
  <c r="P7" i="2" s="1"/>
  <c r="Q7" i="2" s="1"/>
  <c r="R7" i="2" s="1"/>
  <c r="S7" i="2" s="1"/>
  <c r="T7" i="2" s="1"/>
  <c r="U7" i="2" s="1"/>
  <c r="V7" i="2" s="1"/>
  <c r="D22" i="2" s="1"/>
  <c r="E22" i="2" s="1"/>
  <c r="F22" i="2" s="1"/>
  <c r="G22" i="2" s="1"/>
  <c r="K35" i="1"/>
  <c r="J35" i="1"/>
  <c r="L35" i="1"/>
  <c r="H9" i="2"/>
  <c r="L9" i="2"/>
  <c r="M9" i="2" s="1"/>
  <c r="J11" i="1"/>
  <c r="C21" i="3" l="1"/>
  <c r="M10" i="2"/>
  <c r="Q10" i="2"/>
  <c r="Q9" i="2"/>
  <c r="L33" i="1"/>
  <c r="K33" i="1"/>
  <c r="M15" i="2"/>
  <c r="I35" i="1"/>
  <c r="M27" i="1"/>
  <c r="I29" i="1"/>
  <c r="I11" i="1"/>
  <c r="J27" i="1"/>
  <c r="Q14" i="2"/>
  <c r="D21" i="3" l="1"/>
  <c r="J30" i="1"/>
  <c r="I30" i="1" s="1"/>
  <c r="I32" i="1"/>
  <c r="M33" i="1"/>
  <c r="M40" i="1" s="1"/>
  <c r="M46" i="1" s="1"/>
  <c r="L40" i="1"/>
  <c r="L46" i="1" s="1"/>
  <c r="K40" i="1"/>
  <c r="K46" i="1" s="1"/>
  <c r="I27" i="1"/>
  <c r="I24" i="1"/>
  <c r="J33" i="1" l="1"/>
  <c r="I33" i="1" s="1"/>
  <c r="J40" i="1" l="1"/>
  <c r="I40" i="1" s="1"/>
  <c r="J46" i="1" l="1"/>
  <c r="I46" i="1" s="1"/>
</calcChain>
</file>

<file path=xl/sharedStrings.xml><?xml version="1.0" encoding="utf-8"?>
<sst xmlns="http://schemas.openxmlformats.org/spreadsheetml/2006/main" count="259" uniqueCount="152">
  <si>
    <t>Hinweise:</t>
  </si>
  <si>
    <t>gesamt</t>
  </si>
  <si>
    <t>Kosten- und Finanzplan</t>
  </si>
  <si>
    <t>4.1</t>
  </si>
  <si>
    <t>4.2</t>
  </si>
  <si>
    <t>privater Fördernehmer</t>
  </si>
  <si>
    <r>
      <t xml:space="preserve">Der Antragsteller ist ein ... </t>
    </r>
    <r>
      <rPr>
        <sz val="11"/>
        <rFont val="Arial"/>
        <family val="2"/>
      </rPr>
      <t>(Zutreffendes bitte anklicken)</t>
    </r>
  </si>
  <si>
    <t>2.1</t>
  </si>
  <si>
    <t>2.2</t>
  </si>
  <si>
    <t>lfd-Nr.</t>
  </si>
  <si>
    <t>Anstellung /Tätigkeit als</t>
  </si>
  <si>
    <t xml:space="preserve">Einstufung </t>
  </si>
  <si>
    <t>wöchentl. Arbeitszeit</t>
  </si>
  <si>
    <t>monatlicher Stundensatz in €</t>
  </si>
  <si>
    <t>Urlaubstage im Jahr</t>
  </si>
  <si>
    <t>wöchentliche Arbeitszeit im Projekt</t>
  </si>
  <si>
    <t>jährliche förderfähige Personal-
kosten</t>
  </si>
  <si>
    <t xml:space="preserve">förderfähige Personalkosten gesamte Projektlaufzeit </t>
  </si>
  <si>
    <t>Kontrollsumme</t>
  </si>
  <si>
    <t>Berechnung:;
Sp6 * Sp7</t>
  </si>
  <si>
    <t>Berechnung:
Sp13 /12 Monate
nur zur Info - keine weitere Berechnung</t>
  </si>
  <si>
    <t>Haustarif</t>
  </si>
  <si>
    <t>Mitarbeiter</t>
  </si>
  <si>
    <t>Beispiel</t>
  </si>
  <si>
    <t>Arbeitgeber-brutto</t>
  </si>
  <si>
    <t xml:space="preserve">Arbeitszeit im Projekt 
in % </t>
  </si>
  <si>
    <t>Kontroll-
summe</t>
  </si>
  <si>
    <t>Dauer der Beschäftigung im Projekt (Zeitraum in Monaten)</t>
  </si>
  <si>
    <t>zu leistenden Std. gesamte Projekt- laufzeit</t>
  </si>
  <si>
    <t>Berechnung:;
Sp10 / Sp7</t>
  </si>
  <si>
    <t>Berechnung:;
Sp10 * Sp6 * Sp7</t>
  </si>
  <si>
    <t>Berechnung:;
(Sp 7 * ((250 Tg- Sp9)/5)/12 Mo*Sp14</t>
  </si>
  <si>
    <t>Berechnung:;
Sp 15 / Sp 14</t>
  </si>
  <si>
    <t>Berechnung:;
Sp12 / 12 Monate * Sp14</t>
  </si>
  <si>
    <t>Angabe der Fläche in qm</t>
  </si>
  <si>
    <r>
      <t xml:space="preserve">Kalkulationshilfe zur Berechnung der Betriebskosten-Pauschale </t>
    </r>
    <r>
      <rPr>
        <sz val="14"/>
        <color indexed="8"/>
        <rFont val="Calibri"/>
        <family val="2"/>
      </rPr>
      <t>(Darstellung entspricht EurekaPlus 2.0)</t>
    </r>
  </si>
  <si>
    <t xml:space="preserve">Kalkulationshilfe zur Berechnung der Personalkosten </t>
  </si>
  <si>
    <t>Mietzeit in Monaten pro Kalenderjahr</t>
  </si>
  <si>
    <t>Summe</t>
  </si>
  <si>
    <t>Auszufüllen sind nur gelb hinterlegte Felder.</t>
  </si>
  <si>
    <t>monatliche förderfähige Personal-
kosten</t>
  </si>
  <si>
    <t>durchschnitt-lich zu leistenden Std.  im Monat</t>
  </si>
  <si>
    <t>öffentlicher Fördernehmer</t>
  </si>
  <si>
    <t>Personalausgaben</t>
  </si>
  <si>
    <t>1.1</t>
  </si>
  <si>
    <t>1.2</t>
  </si>
  <si>
    <t>Mieten und Mietnebenkosten</t>
  </si>
  <si>
    <t>3.1</t>
  </si>
  <si>
    <t>Bitte beachten Sie die unten genannten Hinweise!</t>
  </si>
  <si>
    <r>
      <t xml:space="preserve">Baukosten </t>
    </r>
    <r>
      <rPr>
        <i/>
        <sz val="11"/>
        <rFont val="Arial"/>
        <family val="2"/>
      </rPr>
      <t>(KGr 100-600 nach DIN 276)</t>
    </r>
  </si>
  <si>
    <r>
      <t xml:space="preserve">Baunebenkosten </t>
    </r>
    <r>
      <rPr>
        <i/>
        <sz val="11"/>
        <rFont val="Arial"/>
        <family val="2"/>
      </rPr>
      <t>(KGr 700 nach DIN 276, bei privaten Fördernehmern ohne KGr 710)</t>
    </r>
  </si>
  <si>
    <t>Investitionen</t>
  </si>
  <si>
    <r>
      <rPr>
        <b/>
        <sz val="12"/>
        <color indexed="10"/>
        <rFont val="Arial"/>
        <family val="2"/>
      </rPr>
      <t>xx</t>
    </r>
    <r>
      <rPr>
        <b/>
        <sz val="12"/>
        <rFont val="Arial"/>
        <family val="2"/>
      </rPr>
      <t>.</t>
    </r>
    <r>
      <rPr>
        <b/>
        <sz val="12"/>
        <color indexed="10"/>
        <rFont val="Arial"/>
        <family val="2"/>
      </rPr>
      <t>xx</t>
    </r>
    <r>
      <rPr>
        <b/>
        <sz val="12"/>
        <rFont val="Arial"/>
        <family val="2"/>
      </rPr>
      <t>.20</t>
    </r>
    <r>
      <rPr>
        <b/>
        <sz val="12"/>
        <color indexed="10"/>
        <rFont val="Arial"/>
        <family val="2"/>
      </rPr>
      <t>xx</t>
    </r>
  </si>
  <si>
    <t>Bearbeitungsstand:</t>
  </si>
  <si>
    <t>Allgemeine Sachausgaben</t>
  </si>
  <si>
    <t>3</t>
  </si>
  <si>
    <t>3.2</t>
  </si>
  <si>
    <t>4</t>
  </si>
  <si>
    <t>6.1</t>
  </si>
  <si>
    <t>6.2</t>
  </si>
  <si>
    <t>Zu 9) Während der Einsatz von Eigenmitteln immer auch Zahlungsströme nach sich zieht, also nachgewiesen werden muss, erfolgen bei den Eigenleistungen keine Zahlungen. Die Eigenleistungen werden nur im Textfeld der Projektskizze beschrieben und quantifiziert. Eine Ausnahme ist, wenn die in der Projektsteuerungskostenpauschale erfassten Ausgaben als Eigenleistung erbracht werden sollen. Diese Eigenleistungen sind bei den Eigenmitteln anzugeben und per Eigenbeleg nachzuweisen.</t>
  </si>
  <si>
    <t xml:space="preserve">Beauftragungen/ Dienstleistungen                                                  </t>
  </si>
  <si>
    <t>5</t>
  </si>
  <si>
    <r>
      <rPr>
        <b/>
        <sz val="13"/>
        <rFont val="Arial"/>
        <family val="2"/>
      </rPr>
      <t>Gesamtkosten</t>
    </r>
    <r>
      <rPr>
        <b/>
        <sz val="12"/>
        <rFont val="Arial"/>
        <family val="2"/>
      </rPr>
      <t xml:space="preserve">
</t>
    </r>
    <r>
      <rPr>
        <i/>
        <sz val="11"/>
        <rFont val="Arial"/>
        <family val="2"/>
      </rPr>
      <t>(geplante Ausgaben abzüglich der Einnahmen aus Projektumsetzung)</t>
    </r>
  </si>
  <si>
    <r>
      <rPr>
        <b/>
        <sz val="13"/>
        <rFont val="Arial"/>
        <family val="2"/>
      </rPr>
      <t>Eigenmittel</t>
    </r>
    <r>
      <rPr>
        <b/>
        <sz val="12"/>
        <rFont val="Arial"/>
        <family val="2"/>
      </rPr>
      <t xml:space="preserve">
</t>
    </r>
    <r>
      <rPr>
        <i/>
        <sz val="11"/>
        <rFont val="Arial"/>
        <family val="2"/>
      </rPr>
      <t>(Mittel des Trägers, Spenden usw., die für das Vorhaben als Zahlungsmittel verwandt werden)</t>
    </r>
  </si>
  <si>
    <r>
      <rPr>
        <b/>
        <sz val="13"/>
        <rFont val="Arial"/>
        <family val="2"/>
      </rPr>
      <t>Drittmittel</t>
    </r>
    <r>
      <rPr>
        <b/>
        <sz val="12"/>
        <rFont val="Arial"/>
        <family val="2"/>
      </rPr>
      <t xml:space="preserve">
</t>
    </r>
    <r>
      <rPr>
        <i/>
        <sz val="11"/>
        <rFont val="Arial"/>
        <family val="2"/>
      </rPr>
      <t>(weitere Fördermittel)</t>
    </r>
  </si>
  <si>
    <r>
      <rPr>
        <b/>
        <sz val="13"/>
        <rFont val="Arial"/>
        <family val="2"/>
      </rPr>
      <t xml:space="preserve">Fördermittel </t>
    </r>
    <r>
      <rPr>
        <sz val="12"/>
        <rFont val="Arial"/>
        <family val="2"/>
      </rPr>
      <t xml:space="preserve">                                                             </t>
    </r>
    <r>
      <rPr>
        <i/>
        <sz val="11"/>
        <rFont val="Arial"/>
        <family val="2"/>
      </rPr>
      <t>(Gesamtausgaben abzüglich Eigen- und Drittmittel)</t>
    </r>
  </si>
  <si>
    <r>
      <rPr>
        <b/>
        <sz val="13"/>
        <rFont val="Arial"/>
        <family val="2"/>
      </rPr>
      <t>Einnahmen aus Projektumsetzung</t>
    </r>
    <r>
      <rPr>
        <b/>
        <sz val="12"/>
        <rFont val="Arial"/>
        <family val="2"/>
      </rPr>
      <t xml:space="preserve">
</t>
    </r>
    <r>
      <rPr>
        <i/>
        <sz val="11"/>
        <rFont val="Arial"/>
        <family val="2"/>
      </rPr>
      <t>(z.B. Eintrittsgelder bei Veranstaltungen, Erlöse aus Anzeigen, Verkauf)</t>
    </r>
  </si>
  <si>
    <r>
      <rPr>
        <b/>
        <i/>
        <sz val="12"/>
        <rFont val="Arial"/>
        <family val="2"/>
      </rPr>
      <t>Raummiete und sonstige Mietausgaben</t>
    </r>
    <r>
      <rPr>
        <b/>
        <i/>
        <sz val="11"/>
        <rFont val="Arial"/>
        <family val="2"/>
      </rPr>
      <t xml:space="preserve">                                 </t>
    </r>
    <r>
      <rPr>
        <i/>
        <sz val="10"/>
        <rFont val="Arial"/>
        <family val="2"/>
      </rPr>
      <t>(bitte Kalkulationshilfe beachten)</t>
    </r>
    <r>
      <rPr>
        <sz val="11"/>
        <rFont val="Arial"/>
        <family val="2"/>
      </rPr>
      <t xml:space="preserve">
</t>
    </r>
    <r>
      <rPr>
        <i/>
        <sz val="12"/>
        <rFont val="Arial"/>
        <family val="2"/>
      </rPr>
      <t xml:space="preserve">
</t>
    </r>
    <r>
      <rPr>
        <sz val="11"/>
        <color indexed="10"/>
        <rFont val="Arial"/>
        <family val="2"/>
      </rPr>
      <t/>
    </r>
  </si>
  <si>
    <t>Kalkulationshilfe zur Berechnung der Honorare</t>
  </si>
  <si>
    <t xml:space="preserve">Projektname: </t>
  </si>
  <si>
    <t xml:space="preserve">Programmjahr: </t>
  </si>
  <si>
    <t>Tätigkeit/  Kurzbeschreibung der Tätigkeit</t>
  </si>
  <si>
    <t>ausübende Person</t>
  </si>
  <si>
    <t>Qualifikation</t>
  </si>
  <si>
    <t>Stundensatz</t>
  </si>
  <si>
    <t>Stundenzahl</t>
  </si>
  <si>
    <t>Honorar</t>
  </si>
  <si>
    <t>Eingabe Antragsteller*in</t>
  </si>
  <si>
    <t>Moderation</t>
  </si>
  <si>
    <t>Frau Muster</t>
  </si>
  <si>
    <t>Dipl.-Pol.</t>
  </si>
  <si>
    <t>Bezeichnung des Auftrags</t>
  </si>
  <si>
    <t>Betrag</t>
  </si>
  <si>
    <t>Kalkulationshilfe zur Berechnung der Externen Auftragsvergaben</t>
  </si>
  <si>
    <t>Position</t>
  </si>
  <si>
    <t>Beamer</t>
  </si>
  <si>
    <t>Kalkulationshilfe zur Berechnung Projektbezogener Anschaffungen</t>
  </si>
  <si>
    <t>Bezeichnung des Mietobjektes</t>
  </si>
  <si>
    <t>Mietfläche für das Vorhaben (qm)</t>
  </si>
  <si>
    <t>Mietzeit des Objektes für das Vorhaben (Monate)</t>
  </si>
  <si>
    <t>Raummieten</t>
  </si>
  <si>
    <t>A</t>
  </si>
  <si>
    <t>B</t>
  </si>
  <si>
    <r>
      <t>Sonstige Mietausgaben</t>
    </r>
    <r>
      <rPr>
        <sz val="10"/>
        <rFont val="Arial"/>
        <family val="2"/>
      </rPr>
      <t xml:space="preserve"> (Angabe von Mietausgaben, die nicht in der Form nach qm dargestellt werden können):</t>
    </r>
  </si>
  <si>
    <t>Berechnung:;
Sp18+ Sp19+Sp20+Sp21
muss gleich Sp17 sein, sonst Warnhinweis</t>
  </si>
  <si>
    <t>Mustermann, Paul</t>
  </si>
  <si>
    <r>
      <rPr>
        <b/>
        <i/>
        <sz val="12"/>
        <color theme="1"/>
        <rFont val="Arial"/>
        <family val="2"/>
      </rPr>
      <t xml:space="preserve">Externe Auftragsvergabe </t>
    </r>
    <r>
      <rPr>
        <sz val="12"/>
        <color theme="1"/>
        <rFont val="Arial"/>
        <family val="2"/>
      </rPr>
      <t xml:space="preserve">
</t>
    </r>
    <r>
      <rPr>
        <i/>
        <sz val="10"/>
        <color theme="1"/>
        <rFont val="Arial"/>
        <family val="2"/>
      </rPr>
      <t xml:space="preserve">(z.B. Werkverträge, Leistungsverträge, Beauftragung bezüglich Erstellung von Broschüren, Erstellung von Flyern/ Plakaten)                   
(bitte Kalkulationshilfe beachten)                </t>
    </r>
  </si>
  <si>
    <r>
      <rPr>
        <b/>
        <i/>
        <sz val="12"/>
        <color theme="1"/>
        <rFont val="Arial"/>
        <family val="2"/>
      </rPr>
      <t>sonstige Sachausgaben</t>
    </r>
    <r>
      <rPr>
        <sz val="12"/>
        <color theme="1"/>
        <rFont val="Arial"/>
        <family val="2"/>
      </rPr>
      <t xml:space="preserve">
</t>
    </r>
    <r>
      <rPr>
        <i/>
        <sz val="10"/>
        <color theme="1"/>
        <rFont val="Arial"/>
        <family val="2"/>
      </rPr>
      <t>(z.B. Versicherungen, Genehmigungen, Künstlersozialkasse, Fahrtkosten, Miete von Gegenständen, Verpflegung)                                    
(bitte Kalkulationshilfe beachten)</t>
    </r>
  </si>
  <si>
    <r>
      <rPr>
        <b/>
        <i/>
        <sz val="12"/>
        <rFont val="Arial"/>
        <family val="2"/>
      </rPr>
      <t>Betriebskostenpauschale</t>
    </r>
    <r>
      <rPr>
        <sz val="12"/>
        <rFont val="Arial"/>
        <family val="2"/>
      </rPr>
      <t xml:space="preserve">
</t>
    </r>
    <r>
      <rPr>
        <i/>
        <sz val="10"/>
        <rFont val="Arial"/>
        <family val="2"/>
      </rPr>
      <t>(Pauschale wird auf Basis der qm ermittelt; 
Formel für 2021: 3,45 €; 2022: 3,50 €; 2023: 3,55 € ; 2024: 3,60 € je qm und Monat)                                                                                                       
(bitte Kalkulationshilfe beachten)</t>
    </r>
  </si>
  <si>
    <r>
      <rPr>
        <b/>
        <sz val="13"/>
        <rFont val="Arial"/>
        <family val="2"/>
      </rPr>
      <t>Projektsteuerungskosten-Pauschale</t>
    </r>
    <r>
      <rPr>
        <sz val="12"/>
        <rFont val="Arial"/>
        <family val="2"/>
      </rPr>
      <t xml:space="preserve">
</t>
    </r>
    <r>
      <rPr>
        <i/>
        <sz val="11"/>
        <rFont val="Arial"/>
        <family val="2"/>
      </rPr>
      <t>(Pauschale für Personal- und Sachkosten; 7% auf die Positionen 1,2,3,4 und 6.1)</t>
    </r>
  </si>
  <si>
    <t>Eingabe 
Antragsteller*in</t>
  </si>
  <si>
    <t>Eingabe Antragsteller*in,
Zeitraum darf nicht größer als Förder-zeitraum sein, sonst Warnhinweis</t>
  </si>
  <si>
    <t>Kalkulationshilfe zur Berechnung sonstiger Sachausgaben</t>
  </si>
  <si>
    <t>Künstlersozialkasse</t>
  </si>
  <si>
    <t>Name, Vormame Mitarbeiter*in</t>
  </si>
  <si>
    <t>Gestaltung der Broschüre Muster-QM</t>
  </si>
  <si>
    <t>Summe A+B</t>
  </si>
  <si>
    <r>
      <rPr>
        <b/>
        <i/>
        <sz val="12"/>
        <color theme="1"/>
        <rFont val="Arial"/>
        <family val="2"/>
      </rPr>
      <t>sonstige Personalkosten</t>
    </r>
    <r>
      <rPr>
        <b/>
        <sz val="11"/>
        <color theme="1"/>
        <rFont val="Arial"/>
        <family val="2"/>
      </rPr>
      <t xml:space="preserve"> </t>
    </r>
    <r>
      <rPr>
        <i/>
        <sz val="10"/>
        <color theme="1"/>
        <rFont val="Arial"/>
        <family val="2"/>
      </rPr>
      <t>(z.B. Beitrag Berufsgenossenschaft)</t>
    </r>
  </si>
  <si>
    <t xml:space="preserve">Für die Pauschale wird für das Jahr 2021 ein Wert in Höhe von 3,45 € je qm und Monat angesetzt. Er erhöht sich je Kalenderjahr um 1,5% gegenüber dem Vorjahr. Erfolgt die Nutzung des Mietobjektes nur anteilig (räumlich und/oder zeitlich) für das bewilligte Projekt, so erfolgt auch die Berechnung der Mietnebenkosten nur bezogen auf den Anteil, der auf das Projekt entfällt. </t>
  </si>
  <si>
    <t>Strom</t>
  </si>
  <si>
    <t>Angabe der Gesamtfläche (qm)</t>
  </si>
  <si>
    <r>
      <rPr>
        <u/>
        <sz val="12"/>
        <rFont val="Arial"/>
        <family val="2"/>
      </rPr>
      <t>Zu 5) Unter die Projektsteuerungskosten-Pauschale fallen:</t>
    </r>
    <r>
      <rPr>
        <sz val="12"/>
        <rFont val="Arial"/>
        <family val="2"/>
      </rPr>
      <t xml:space="preserve">
Personalkosten (Arbeitgeber-Brutto) oder vergleichbare Honorarkosten für Tätigkeiten im Bereich der Geschäftsführung und Buchhaltung sowie folgende Sachkosten: Telefon und Internet, Porto, Website, Kopierkosten, Büro-und Verbrauchsmaterial, Kontoführung. Als Pauschale werden 7 % der nachgewiesenen förderfähigen direkten Kosten des Projektes anerkannt. Zu den direkten Kosten gem. Finanzplan gehören: Personalausgaben (Ziffer 1), Beauftragungen/ Dienstleistungen (Ziffer 2), Allgemeine Sachausgaben (Ziffer 3), Mieten und Mietnebenkosten (Ziffer 4) und Investitionskosten (Ziffer gem. Ziffer 6.1 - Kostengruppen 100 bis 600 nach DIN 276).</t>
    </r>
  </si>
  <si>
    <r>
      <rPr>
        <b/>
        <i/>
        <sz val="12"/>
        <color theme="1"/>
        <rFont val="Arial"/>
        <family val="2"/>
      </rPr>
      <t xml:space="preserve">projektbezogene Anschaffungen </t>
    </r>
    <r>
      <rPr>
        <sz val="12"/>
        <color theme="1"/>
        <rFont val="Arial"/>
        <family val="2"/>
      </rPr>
      <t xml:space="preserve">
</t>
    </r>
    <r>
      <rPr>
        <sz val="10"/>
        <color theme="1"/>
        <rFont val="Arial"/>
        <family val="2"/>
      </rPr>
      <t>(</t>
    </r>
    <r>
      <rPr>
        <i/>
        <sz val="10"/>
        <color theme="1"/>
        <rFont val="Arial"/>
        <family val="2"/>
      </rPr>
      <t>z.B. Ausstattung, Material, Medien)
(bitte Kalkulationshilfe beachten)</t>
    </r>
  </si>
  <si>
    <t>Kalkulationshilfe zur Berechnung von Raummieten und sonstigen Mietausgaben</t>
  </si>
  <si>
    <t>Bitte nach Bewilligung beachten: Abweichungen von über 20% pro Position erfordern eine erneute
Genehmigung.</t>
  </si>
  <si>
    <r>
      <rPr>
        <b/>
        <i/>
        <sz val="12"/>
        <color theme="1"/>
        <rFont val="Arial"/>
        <family val="2"/>
      </rPr>
      <t xml:space="preserve">Honorare </t>
    </r>
    <r>
      <rPr>
        <sz val="12"/>
        <color theme="1"/>
        <rFont val="Arial"/>
        <family val="2"/>
      </rPr>
      <t xml:space="preserve">
</t>
    </r>
    <r>
      <rPr>
        <i/>
        <sz val="10"/>
        <color theme="1"/>
        <rFont val="Arial"/>
        <family val="2"/>
      </rPr>
      <t>(bitte Kalkulationshilfe beachten)</t>
    </r>
  </si>
  <si>
    <r>
      <rPr>
        <b/>
        <i/>
        <sz val="12"/>
        <color theme="1"/>
        <rFont val="Arial"/>
        <family val="2"/>
      </rPr>
      <t>Personalkosten</t>
    </r>
    <r>
      <rPr>
        <b/>
        <sz val="12"/>
        <color theme="1"/>
        <rFont val="Arial"/>
        <family val="2"/>
      </rPr>
      <t xml:space="preserve">
</t>
    </r>
    <r>
      <rPr>
        <i/>
        <sz val="11"/>
        <color theme="1"/>
        <rFont val="Arial"/>
        <family val="2"/>
      </rPr>
      <t>(nur bei sozialversicherungspflichtiger Anstellung; bitte Kalkulationshilfe beachten)</t>
    </r>
  </si>
  <si>
    <t>vergleichbarer Tarifvertrag Land Berlin</t>
  </si>
  <si>
    <t>TV L 6</t>
  </si>
  <si>
    <t>Büromiete Standort A</t>
  </si>
  <si>
    <t>Mietausgaben für Gesamtfläche pro Monat (€)</t>
  </si>
  <si>
    <t>Berechnung 
Sp 3 / Sp 4 * Sp 5 * Sp 6</t>
  </si>
  <si>
    <t>muss gleich Sp 7, sonst Warnhinweis</t>
  </si>
  <si>
    <t>JAHRESSONDERZAHLUNGEN</t>
  </si>
  <si>
    <t>Berechnung; Summe Sp 25 bis 28</t>
  </si>
  <si>
    <t>PERSONALKOSTEN</t>
  </si>
  <si>
    <t>Urlaubsgeld; 
Weihnachtsgeld</t>
  </si>
  <si>
    <t>Projektbeginn</t>
  </si>
  <si>
    <t>Projektende</t>
  </si>
  <si>
    <t>Projektname:</t>
  </si>
  <si>
    <t>Programmjahr:</t>
  </si>
  <si>
    <t>förderfähige Personalkosten</t>
  </si>
  <si>
    <t>Sonderzahlung</t>
  </si>
  <si>
    <t>Art der Sonderzahlung*</t>
  </si>
  <si>
    <t>* (ggf. mehrere) bitte machen Sie den Eintrag in der den/die Mitarbeiter*in betreffenden Zeile und nur eine Zeile ausfüllen</t>
  </si>
  <si>
    <t>Hierfür ergeben sich die nachfolgendenförderfähige Wert pro qm pro Monat:</t>
  </si>
  <si>
    <t>Jahr</t>
  </si>
  <si>
    <t>€/qm</t>
  </si>
  <si>
    <t>Betriebskostenpauschale</t>
  </si>
  <si>
    <t>förderfähige Ausgaben</t>
  </si>
  <si>
    <t>Kassenrate</t>
  </si>
  <si>
    <t xml:space="preserve">Kassenrate </t>
  </si>
  <si>
    <t>Berechnung  Sp 2*Sp 3*€/qm</t>
  </si>
  <si>
    <t>.</t>
  </si>
  <si>
    <t>Berechnung 
Sp 4*Sp 5</t>
  </si>
  <si>
    <t>Berechnung 
Sp 4*Sp 7</t>
  </si>
  <si>
    <t>Berechnung 
Sp 4*Sp 9</t>
  </si>
  <si>
    <t>Berechnung 
Sp 4*Sp 11</t>
  </si>
  <si>
    <t>Formularstand: 12.08.2022</t>
  </si>
  <si>
    <t>Formularstand: 12.08.22</t>
  </si>
  <si>
    <t xml:space="preserve">Bitte füllen Sie unbedingt die richtige Projektlaufzeit aus, damit die entsprechenden Kassenraten im gesamten Finanzplan abgebildet werden. Die Angaben in den gelben Feldern ziehen sich aus den jeweiligen Kalkulationshilfen (siehe unten in den Tab-Reitern), die Sie bitte entsprechend ausfüllen. Alle Kostenpositionen sind so detailliert wie möglich anzugeben mit Ausnahme der pauschal gewährten Kosten (Ziffern 4.2 und 5). Die nicht gelb markierten roten Felder füllen sie bitte falls zutreffend direkt aus.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</si>
</sst>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7" formatCode="#,##0.00\ &quot;€&quot;;\-#,##0.00\ &quot;€&quot;"/>
    <numFmt numFmtId="8" formatCode="#,##0.00\ &quot;€&quot;;[Red]\-#,##0.00\ &quot;€&quot;"/>
    <numFmt numFmtId="44" formatCode="_-* #,##0.00\ &quot;€&quot;_-;\-* #,##0.00\ &quot;€&quot;_-;_-* &quot;-&quot;??\ &quot;€&quot;_-;_-@_-"/>
    <numFmt numFmtId="164" formatCode="_-* #,##0.00\ [$€-1]_-;\-* #,##0.00\ [$€-1]_-;_-* &quot;-&quot;??\ [$€-1]_-"/>
    <numFmt numFmtId="165" formatCode="#,##0.00\ [$€-1]"/>
    <numFmt numFmtId="166" formatCode="&quot;Sp &quot;0"/>
    <numFmt numFmtId="167" formatCode="_-* #,##0.00\ [$€-407]_-;\-* #,##0.00\ [$€-407]_-;_-* &quot;-&quot;??\ [$€-407]_-;_-@_-"/>
    <numFmt numFmtId="168" formatCode="0.0%"/>
    <numFmt numFmtId="169" formatCode="0.0"/>
    <numFmt numFmtId="170" formatCode="#,##0.0"/>
    <numFmt numFmtId="171" formatCode="#,##0.00\ &quot;€&quot;"/>
    <numFmt numFmtId="172" formatCode="yyyy"/>
    <numFmt numFmtId="173" formatCode="&quot;Betriebskosten-Pauschale Jahr&quot;\ yyyy"/>
    <numFmt numFmtId="174" formatCode="&quot;davon in&quot;\ General"/>
    <numFmt numFmtId="175" formatCode="&quot;Kassenrat&quot;\ General"/>
    <numFmt numFmtId="176" formatCode="&quot;Kassenrate&quot;\ General"/>
  </numFmts>
  <fonts count="49" x14ac:knownFonts="1">
    <font>
      <sz val="10"/>
      <name val="Arial"/>
    </font>
    <font>
      <sz val="10"/>
      <name val="Arial"/>
      <family val="2"/>
    </font>
    <font>
      <b/>
      <sz val="12"/>
      <name val="Arial"/>
      <family val="2"/>
    </font>
    <font>
      <sz val="12"/>
      <name val="Arial"/>
      <family val="2"/>
    </font>
    <font>
      <b/>
      <sz val="14"/>
      <name val="Arial"/>
      <family val="2"/>
    </font>
    <font>
      <sz val="12"/>
      <name val="Arial"/>
      <family val="2"/>
    </font>
    <font>
      <b/>
      <sz val="12"/>
      <name val="Arial"/>
      <family val="2"/>
    </font>
    <font>
      <i/>
      <sz val="12"/>
      <name val="Arial"/>
      <family val="2"/>
    </font>
    <font>
      <b/>
      <u/>
      <sz val="12"/>
      <name val="Arial"/>
      <family val="2"/>
    </font>
    <font>
      <sz val="12"/>
      <color indexed="8"/>
      <name val="Arial"/>
      <family val="2"/>
    </font>
    <font>
      <b/>
      <sz val="11"/>
      <name val="Arial"/>
      <family val="2"/>
    </font>
    <font>
      <sz val="11"/>
      <name val="Arial"/>
      <family val="2"/>
    </font>
    <font>
      <sz val="8"/>
      <name val="Arial"/>
      <family val="2"/>
    </font>
    <font>
      <sz val="10"/>
      <name val="Arial"/>
      <family val="2"/>
    </font>
    <font>
      <i/>
      <sz val="10"/>
      <name val="Arial"/>
      <family val="2"/>
    </font>
    <font>
      <b/>
      <sz val="10"/>
      <name val="Arial"/>
      <family val="2"/>
    </font>
    <font>
      <sz val="14"/>
      <color indexed="8"/>
      <name val="Calibri"/>
      <family val="2"/>
    </font>
    <font>
      <sz val="7"/>
      <name val="Arial"/>
      <family val="2"/>
    </font>
    <font>
      <i/>
      <sz val="11"/>
      <name val="Arial"/>
      <family val="2"/>
    </font>
    <font>
      <b/>
      <sz val="13"/>
      <name val="Arial"/>
      <family val="2"/>
    </font>
    <font>
      <sz val="11"/>
      <color indexed="10"/>
      <name val="Arial"/>
      <family val="2"/>
    </font>
    <font>
      <b/>
      <sz val="12"/>
      <color indexed="10"/>
      <name val="Arial"/>
      <family val="2"/>
    </font>
    <font>
      <b/>
      <sz val="12"/>
      <color rgb="FFFF0000"/>
      <name val="Arial"/>
      <family val="2"/>
    </font>
    <font>
      <sz val="12"/>
      <color rgb="FFFF0000"/>
      <name val="Arial"/>
      <family val="2"/>
    </font>
    <font>
      <sz val="10"/>
      <color theme="0" tint="-0.14999847407452621"/>
      <name val="Arial"/>
      <family val="2"/>
    </font>
    <font>
      <i/>
      <sz val="10"/>
      <color theme="1"/>
      <name val="Arial"/>
      <family val="2"/>
    </font>
    <font>
      <sz val="8"/>
      <color theme="1"/>
      <name val="Calibri"/>
      <family val="2"/>
      <scheme val="minor"/>
    </font>
    <font>
      <b/>
      <sz val="14"/>
      <color theme="1"/>
      <name val="Calibri"/>
      <family val="2"/>
      <scheme val="minor"/>
    </font>
    <font>
      <sz val="10"/>
      <color theme="1"/>
      <name val="Arial"/>
      <family val="2"/>
    </font>
    <font>
      <b/>
      <sz val="10"/>
      <color theme="1"/>
      <name val="Arial"/>
      <family val="2"/>
    </font>
    <font>
      <sz val="10"/>
      <color theme="0"/>
      <name val="Arial"/>
      <family val="2"/>
    </font>
    <font>
      <sz val="10"/>
      <color theme="0" tint="-0.34998626667073579"/>
      <name val="Arial"/>
      <family val="2"/>
    </font>
    <font>
      <sz val="14"/>
      <color theme="0" tint="-0.14999847407452621"/>
      <name val="Arial"/>
      <family val="2"/>
    </font>
    <font>
      <sz val="7"/>
      <color theme="1"/>
      <name val="Arial"/>
      <family val="2"/>
    </font>
    <font>
      <b/>
      <u/>
      <sz val="18"/>
      <name val="Arial"/>
      <family val="2"/>
    </font>
    <font>
      <b/>
      <i/>
      <sz val="12"/>
      <name val="Arial"/>
      <family val="2"/>
    </font>
    <font>
      <b/>
      <i/>
      <sz val="11"/>
      <name val="Arial"/>
      <family val="2"/>
    </font>
    <font>
      <b/>
      <sz val="13"/>
      <color theme="1"/>
      <name val="Arial"/>
      <family val="2"/>
    </font>
    <font>
      <sz val="12"/>
      <color theme="1"/>
      <name val="Arial"/>
      <family val="2"/>
    </font>
    <font>
      <b/>
      <sz val="12"/>
      <color theme="1"/>
      <name val="Arial"/>
      <family val="2"/>
    </font>
    <font>
      <b/>
      <i/>
      <sz val="12"/>
      <color theme="1"/>
      <name val="Arial"/>
      <family val="2"/>
    </font>
    <font>
      <i/>
      <sz val="11"/>
      <color theme="1"/>
      <name val="Arial"/>
      <family val="2"/>
    </font>
    <font>
      <b/>
      <sz val="11"/>
      <color theme="1"/>
      <name val="Arial"/>
      <family val="2"/>
    </font>
    <font>
      <u/>
      <sz val="12"/>
      <name val="Arial"/>
      <family val="2"/>
    </font>
    <font>
      <sz val="8"/>
      <name val="Arial"/>
      <family val="2"/>
    </font>
    <font>
      <sz val="10"/>
      <name val="Arial"/>
    </font>
    <font>
      <b/>
      <i/>
      <sz val="10"/>
      <color theme="1"/>
      <name val="Arial"/>
      <family val="2"/>
    </font>
    <font>
      <b/>
      <u/>
      <sz val="10"/>
      <name val="Arial"/>
      <family val="2"/>
    </font>
    <font>
      <sz val="8"/>
      <name val="Arial"/>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top style="thin">
        <color indexed="64"/>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3" fillId="0" borderId="0" applyFont="0" applyFill="0" applyBorder="0" applyAlignment="0" applyProtection="0"/>
    <xf numFmtId="44" fontId="45" fillId="0" borderId="0" applyFont="0" applyFill="0" applyBorder="0" applyAlignment="0" applyProtection="0"/>
  </cellStyleXfs>
  <cellXfs count="334">
    <xf numFmtId="0" fontId="0" fillId="0" borderId="0" xfId="0"/>
    <xf numFmtId="0" fontId="5" fillId="0" borderId="0" xfId="0" applyFont="1"/>
    <xf numFmtId="165" fontId="2" fillId="0" borderId="1" xfId="0" applyNumberFormat="1" applyFont="1" applyBorder="1" applyProtection="1"/>
    <xf numFmtId="0" fontId="0" fillId="2" borderId="3" xfId="0" applyFill="1" applyBorder="1" applyProtection="1"/>
    <xf numFmtId="0" fontId="24" fillId="2" borderId="4" xfId="0" applyFont="1" applyFill="1" applyBorder="1" applyProtection="1"/>
    <xf numFmtId="0" fontId="10" fillId="2" borderId="5" xfId="0" applyFont="1" applyFill="1" applyBorder="1" applyProtection="1"/>
    <xf numFmtId="0" fontId="0" fillId="0" borderId="1" xfId="0" applyBorder="1" applyProtection="1"/>
    <xf numFmtId="0" fontId="3" fillId="0" borderId="1" xfId="0" applyFont="1" applyBorder="1" applyProtection="1"/>
    <xf numFmtId="165" fontId="22" fillId="0" borderId="1" xfId="0" applyNumberFormat="1" applyFont="1" applyBorder="1" applyProtection="1"/>
    <xf numFmtId="0" fontId="2" fillId="2" borderId="1" xfId="0" applyFont="1" applyFill="1" applyBorder="1" applyAlignment="1" applyProtection="1">
      <alignment horizontal="center"/>
    </xf>
    <xf numFmtId="167" fontId="14" fillId="2" borderId="1" xfId="2" applyNumberFormat="1" applyFont="1" applyFill="1" applyBorder="1" applyProtection="1"/>
    <xf numFmtId="167" fontId="25" fillId="2" borderId="1" xfId="0" applyNumberFormat="1" applyFont="1" applyFill="1" applyBorder="1" applyAlignment="1" applyProtection="1">
      <alignment wrapText="1"/>
    </xf>
    <xf numFmtId="0" fontId="15" fillId="0" borderId="0" xfId="0" applyFont="1"/>
    <xf numFmtId="166" fontId="26" fillId="0" borderId="1" xfId="0" applyNumberFormat="1" applyFont="1" applyFill="1" applyBorder="1" applyAlignment="1" applyProtection="1">
      <alignment horizontal="center" wrapText="1"/>
    </xf>
    <xf numFmtId="166" fontId="26" fillId="0" borderId="1" xfId="0" applyNumberFormat="1" applyFont="1" applyBorder="1" applyAlignment="1" applyProtection="1">
      <alignment horizontal="center" wrapText="1"/>
    </xf>
    <xf numFmtId="3" fontId="14" fillId="2" borderId="1" xfId="0" applyNumberFormat="1" applyFont="1" applyFill="1" applyBorder="1" applyProtection="1"/>
    <xf numFmtId="167" fontId="14" fillId="2" borderId="1" xfId="0" applyNumberFormat="1" applyFont="1" applyFill="1" applyBorder="1" applyAlignment="1" applyProtection="1">
      <alignment wrapText="1"/>
    </xf>
    <xf numFmtId="167" fontId="14" fillId="2" borderId="1" xfId="0" applyNumberFormat="1" applyFont="1" applyFill="1" applyBorder="1" applyProtection="1"/>
    <xf numFmtId="1" fontId="14" fillId="2" borderId="1" xfId="0" applyNumberFormat="1" applyFont="1" applyFill="1" applyBorder="1" applyProtection="1"/>
    <xf numFmtId="168" fontId="14" fillId="2" borderId="1" xfId="0" applyNumberFormat="1" applyFont="1" applyFill="1" applyBorder="1" applyProtection="1"/>
    <xf numFmtId="0" fontId="27" fillId="0" borderId="0" xfId="0" applyFont="1" applyProtection="1"/>
    <xf numFmtId="0" fontId="0" fillId="0" borderId="0" xfId="0" applyProtection="1"/>
    <xf numFmtId="0" fontId="0" fillId="0" borderId="0" xfId="0" applyFill="1" applyProtection="1"/>
    <xf numFmtId="3" fontId="15" fillId="0" borderId="1" xfId="0" applyNumberFormat="1" applyFont="1" applyFill="1" applyBorder="1" applyProtection="1"/>
    <xf numFmtId="167" fontId="29" fillId="0" borderId="1" xfId="0" applyNumberFormat="1" applyFont="1" applyFill="1" applyBorder="1" applyAlignment="1" applyProtection="1">
      <alignment wrapText="1"/>
    </xf>
    <xf numFmtId="167" fontId="1" fillId="0" borderId="1" xfId="0" applyNumberFormat="1" applyFont="1" applyFill="1" applyBorder="1" applyProtection="1"/>
    <xf numFmtId="168" fontId="1" fillId="0" borderId="1" xfId="0" applyNumberFormat="1" applyFont="1" applyFill="1" applyBorder="1" applyProtection="1"/>
    <xf numFmtId="167" fontId="1" fillId="0" borderId="1" xfId="2" applyNumberFormat="1" applyFont="1" applyFill="1" applyBorder="1" applyProtection="1"/>
    <xf numFmtId="170" fontId="1" fillId="0" borderId="1" xfId="0" applyNumberFormat="1" applyFont="1" applyFill="1" applyBorder="1" applyProtection="1"/>
    <xf numFmtId="170" fontId="14" fillId="2" borderId="1" xfId="0" applyNumberFormat="1" applyFont="1" applyFill="1" applyBorder="1" applyProtection="1"/>
    <xf numFmtId="0" fontId="30" fillId="0" borderId="0" xfId="0" applyFont="1" applyProtection="1">
      <protection locked="0"/>
    </xf>
    <xf numFmtId="0" fontId="5" fillId="0" borderId="0" xfId="0" applyFont="1" applyProtection="1"/>
    <xf numFmtId="0" fontId="31" fillId="0" borderId="0" xfId="0" applyFont="1" applyProtection="1">
      <protection hidden="1"/>
    </xf>
    <xf numFmtId="2" fontId="0" fillId="0" borderId="0" xfId="0" applyNumberFormat="1" applyProtection="1"/>
    <xf numFmtId="0" fontId="0" fillId="0" borderId="0" xfId="0" applyAlignment="1" applyProtection="1">
      <alignment vertical="top"/>
    </xf>
    <xf numFmtId="0" fontId="3" fillId="0" borderId="0" xfId="0" applyFont="1" applyProtection="1"/>
    <xf numFmtId="0" fontId="0" fillId="0" borderId="0" xfId="0" applyBorder="1" applyProtection="1"/>
    <xf numFmtId="0" fontId="0" fillId="0" borderId="0" xfId="0" applyBorder="1"/>
    <xf numFmtId="166" fontId="33" fillId="0" borderId="1" xfId="0" applyNumberFormat="1" applyFont="1" applyBorder="1" applyAlignment="1" applyProtection="1">
      <alignment horizontal="center" wrapText="1"/>
    </xf>
    <xf numFmtId="166" fontId="33" fillId="3" borderId="1" xfId="0" applyNumberFormat="1" applyFont="1" applyFill="1" applyBorder="1" applyAlignment="1" applyProtection="1">
      <alignment horizontal="center" wrapText="1"/>
    </xf>
    <xf numFmtId="166" fontId="33" fillId="0" borderId="1" xfId="0" applyNumberFormat="1" applyFont="1" applyFill="1" applyBorder="1" applyAlignment="1" applyProtection="1">
      <alignment horizontal="center" wrapText="1"/>
    </xf>
    <xf numFmtId="0" fontId="17" fillId="0" borderId="0" xfId="0" applyFont="1"/>
    <xf numFmtId="0" fontId="33" fillId="0" borderId="1" xfId="0" applyNumberFormat="1" applyFont="1" applyBorder="1" applyAlignment="1" applyProtection="1">
      <alignment wrapText="1"/>
    </xf>
    <xf numFmtId="0" fontId="33" fillId="0" borderId="1" xfId="0" applyNumberFormat="1" applyFont="1" applyFill="1" applyBorder="1" applyAlignment="1" applyProtection="1">
      <alignment wrapText="1"/>
    </xf>
    <xf numFmtId="0" fontId="10" fillId="2" borderId="0" xfId="0" applyFont="1" applyFill="1" applyBorder="1" applyAlignment="1" applyProtection="1">
      <alignment horizontal="left" vertical="center"/>
    </xf>
    <xf numFmtId="0" fontId="10" fillId="2" borderId="7" xfId="0" applyFont="1" applyFill="1" applyBorder="1" applyAlignment="1" applyProtection="1">
      <alignment horizontal="left" vertical="top"/>
    </xf>
    <xf numFmtId="0" fontId="6" fillId="0" borderId="7" xfId="0" applyFont="1" applyBorder="1" applyAlignment="1" applyProtection="1"/>
    <xf numFmtId="0" fontId="2" fillId="0" borderId="7" xfId="0" applyFont="1" applyBorder="1" applyAlignment="1" applyProtection="1">
      <alignment horizontal="right"/>
    </xf>
    <xf numFmtId="0" fontId="2" fillId="0" borderId="7" xfId="0" applyFont="1" applyBorder="1" applyAlignment="1" applyProtection="1">
      <protection locked="0"/>
    </xf>
    <xf numFmtId="0" fontId="10" fillId="0" borderId="1" xfId="0" applyFont="1" applyBorder="1" applyProtection="1"/>
    <xf numFmtId="0" fontId="5" fillId="0" borderId="0" xfId="0" applyFont="1" applyAlignment="1">
      <alignment horizontal="left"/>
    </xf>
    <xf numFmtId="0" fontId="3" fillId="0" borderId="0" xfId="0" applyFont="1" applyAlignment="1">
      <alignment horizontal="left"/>
    </xf>
    <xf numFmtId="0" fontId="9" fillId="0" borderId="0" xfId="0" applyNumberFormat="1" applyFont="1" applyBorder="1" applyAlignment="1" applyProtection="1">
      <alignment horizontal="left" vertical="top" wrapText="1"/>
    </xf>
    <xf numFmtId="0" fontId="2" fillId="0" borderId="0" xfId="0" applyFont="1" applyAlignment="1" applyProtection="1">
      <alignment horizontal="left"/>
    </xf>
    <xf numFmtId="0" fontId="3" fillId="0" borderId="0" xfId="0" applyNumberFormat="1" applyFont="1" applyAlignment="1" applyProtection="1">
      <alignment horizontal="left" vertical="top" wrapText="1"/>
    </xf>
    <xf numFmtId="0" fontId="24" fillId="2" borderId="0" xfId="0" applyFont="1" applyFill="1" applyBorder="1" applyProtection="1"/>
    <xf numFmtId="0" fontId="5" fillId="0" borderId="0" xfId="0" applyFont="1" applyBorder="1" applyAlignment="1" applyProtection="1">
      <alignment horizontal="center"/>
    </xf>
    <xf numFmtId="0" fontId="0" fillId="2" borderId="5" xfId="0" applyFill="1" applyBorder="1" applyProtection="1"/>
    <xf numFmtId="3" fontId="15" fillId="0" borderId="1" xfId="0" applyNumberFormat="1" applyFont="1" applyBorder="1"/>
    <xf numFmtId="0" fontId="25" fillId="2" borderId="1" xfId="0" applyFont="1" applyFill="1" applyBorder="1" applyAlignment="1">
      <alignment wrapText="1"/>
    </xf>
    <xf numFmtId="166" fontId="26" fillId="0" borderId="1" xfId="0" applyNumberFormat="1" applyFont="1" applyBorder="1" applyAlignment="1">
      <alignment horizontal="center" wrapText="1"/>
    </xf>
    <xf numFmtId="0" fontId="0" fillId="0" borderId="1" xfId="0" applyBorder="1"/>
    <xf numFmtId="0" fontId="42" fillId="0" borderId="1" xfId="0" applyFont="1" applyBorder="1" applyProtection="1"/>
    <xf numFmtId="0" fontId="27" fillId="0" borderId="0" xfId="0" applyFont="1"/>
    <xf numFmtId="166" fontId="26" fillId="0" borderId="1" xfId="0" applyNumberFormat="1" applyFont="1" applyBorder="1" applyAlignment="1">
      <alignment horizontal="center" vertical="top" wrapText="1"/>
    </xf>
    <xf numFmtId="0" fontId="26" fillId="0" borderId="1" xfId="0" applyFont="1" applyBorder="1" applyAlignment="1">
      <alignment vertical="top" wrapText="1"/>
    </xf>
    <xf numFmtId="0" fontId="0" fillId="0" borderId="0" xfId="0" applyAlignment="1">
      <alignment vertical="top"/>
    </xf>
    <xf numFmtId="8" fontId="25" fillId="2" borderId="1" xfId="0" applyNumberFormat="1" applyFont="1" applyFill="1" applyBorder="1" applyAlignment="1">
      <alignment wrapText="1"/>
    </xf>
    <xf numFmtId="0" fontId="1" fillId="0" borderId="0" xfId="0" applyFont="1"/>
    <xf numFmtId="0" fontId="1" fillId="0" borderId="0" xfId="0" applyFont="1" applyAlignment="1" applyProtection="1">
      <alignment horizontal="left"/>
    </xf>
    <xf numFmtId="0" fontId="0" fillId="0" borderId="0" xfId="0" applyFill="1"/>
    <xf numFmtId="0" fontId="14" fillId="0" borderId="0" xfId="0" applyFont="1"/>
    <xf numFmtId="0" fontId="0" fillId="0" borderId="0" xfId="0" applyFill="1" applyBorder="1"/>
    <xf numFmtId="8" fontId="25" fillId="0" borderId="0" xfId="0" applyNumberFormat="1" applyFont="1" applyFill="1" applyBorder="1" applyAlignment="1">
      <alignment wrapText="1"/>
    </xf>
    <xf numFmtId="0" fontId="1" fillId="0" borderId="0" xfId="0" applyFont="1" applyFill="1" applyBorder="1"/>
    <xf numFmtId="8" fontId="28" fillId="0" borderId="0" xfId="0" applyNumberFormat="1" applyFont="1" applyFill="1" applyBorder="1" applyAlignment="1">
      <alignment wrapText="1"/>
    </xf>
    <xf numFmtId="166" fontId="26" fillId="0" borderId="0" xfId="0" applyNumberFormat="1" applyFont="1" applyFill="1" applyBorder="1" applyAlignment="1">
      <alignment horizontal="center" wrapText="1"/>
    </xf>
    <xf numFmtId="0" fontId="26" fillId="0" borderId="0" xfId="0" applyFont="1" applyFill="1" applyBorder="1" applyAlignment="1">
      <alignment vertical="top" wrapText="1"/>
    </xf>
    <xf numFmtId="166" fontId="26" fillId="0" borderId="0" xfId="0" applyNumberFormat="1" applyFont="1" applyFill="1" applyBorder="1" applyAlignment="1">
      <alignment horizontal="center" vertical="top" wrapText="1"/>
    </xf>
    <xf numFmtId="0" fontId="0" fillId="0" borderId="0" xfId="0" applyFill="1" applyBorder="1" applyAlignment="1">
      <alignment vertical="top"/>
    </xf>
    <xf numFmtId="0" fontId="14" fillId="0" borderId="0" xfId="0" applyFont="1" applyFill="1" applyBorder="1"/>
    <xf numFmtId="167" fontId="0" fillId="0" borderId="0" xfId="0" applyNumberFormat="1" applyFill="1" applyBorder="1" applyAlignment="1">
      <alignment wrapText="1"/>
    </xf>
    <xf numFmtId="8" fontId="0" fillId="0" borderId="0" xfId="0" applyNumberFormat="1" applyFill="1" applyBorder="1"/>
    <xf numFmtId="0" fontId="0" fillId="0" borderId="0" xfId="0" applyBorder="1" applyAlignment="1" applyProtection="1">
      <alignment horizontal="center"/>
    </xf>
    <xf numFmtId="49" fontId="3" fillId="0" borderId="0" xfId="0" applyNumberFormat="1" applyFont="1" applyFill="1" applyBorder="1" applyAlignment="1" applyProtection="1">
      <alignment horizontal="left" vertical="top"/>
    </xf>
    <xf numFmtId="165" fontId="22" fillId="4" borderId="1" xfId="0" applyNumberFormat="1" applyFont="1" applyFill="1" applyBorder="1" applyProtection="1"/>
    <xf numFmtId="0" fontId="0" fillId="0" borderId="1" xfId="0" applyBorder="1" applyAlignment="1">
      <alignment vertical="top" wrapText="1"/>
    </xf>
    <xf numFmtId="0" fontId="15" fillId="5" borderId="0" xfId="0" applyFont="1" applyFill="1"/>
    <xf numFmtId="49" fontId="1" fillId="5" borderId="1" xfId="0" applyNumberFormat="1" applyFont="1" applyFill="1" applyBorder="1" applyAlignment="1" applyProtection="1">
      <alignment wrapText="1"/>
      <protection locked="0"/>
    </xf>
    <xf numFmtId="167" fontId="1" fillId="5" borderId="1" xfId="0" applyNumberFormat="1" applyFont="1" applyFill="1" applyBorder="1" applyProtection="1">
      <protection locked="0"/>
    </xf>
    <xf numFmtId="3" fontId="1" fillId="5" borderId="1" xfId="0" applyNumberFormat="1" applyFont="1" applyFill="1" applyBorder="1" applyProtection="1">
      <protection locked="0"/>
    </xf>
    <xf numFmtId="169" fontId="1" fillId="5" borderId="1" xfId="0" applyNumberFormat="1" applyFont="1" applyFill="1" applyBorder="1" applyProtection="1">
      <protection locked="0"/>
    </xf>
    <xf numFmtId="170" fontId="1" fillId="5" borderId="1" xfId="0" applyNumberFormat="1" applyFont="1" applyFill="1" applyBorder="1" applyProtection="1">
      <protection locked="0"/>
    </xf>
    <xf numFmtId="167" fontId="1" fillId="5" borderId="1" xfId="0" applyNumberFormat="1" applyFont="1" applyFill="1" applyBorder="1" applyAlignment="1" applyProtection="1">
      <alignment wrapText="1"/>
      <protection locked="0"/>
    </xf>
    <xf numFmtId="0" fontId="1" fillId="5" borderId="0" xfId="0" applyFont="1" applyFill="1" applyProtection="1"/>
    <xf numFmtId="0" fontId="0" fillId="5" borderId="0" xfId="0" applyFill="1" applyProtection="1"/>
    <xf numFmtId="2" fontId="28" fillId="5" borderId="1" xfId="0" applyNumberFormat="1" applyFont="1" applyFill="1" applyBorder="1" applyAlignment="1" applyProtection="1">
      <alignment wrapText="1"/>
      <protection locked="0"/>
    </xf>
    <xf numFmtId="0" fontId="15" fillId="5" borderId="0" xfId="0" applyFont="1" applyFill="1" applyProtection="1"/>
    <xf numFmtId="0" fontId="15" fillId="0" borderId="9" xfId="0" applyFont="1" applyBorder="1"/>
    <xf numFmtId="44" fontId="28" fillId="0" borderId="1" xfId="0" applyNumberFormat="1" applyFont="1" applyBorder="1" applyAlignment="1">
      <alignment wrapText="1"/>
    </xf>
    <xf numFmtId="44" fontId="15" fillId="0" borderId="1" xfId="0" applyNumberFormat="1" applyFont="1" applyBorder="1"/>
    <xf numFmtId="0" fontId="15" fillId="0" borderId="15" xfId="0" applyFont="1" applyBorder="1"/>
    <xf numFmtId="0" fontId="15" fillId="0" borderId="1" xfId="0" applyFont="1" applyBorder="1" applyAlignment="1">
      <alignment horizontal="right"/>
    </xf>
    <xf numFmtId="171" fontId="25" fillId="2" borderId="1" xfId="0" applyNumberFormat="1" applyFont="1" applyFill="1" applyBorder="1" applyAlignment="1">
      <alignment wrapText="1"/>
    </xf>
    <xf numFmtId="0" fontId="1" fillId="0" borderId="0" xfId="0" applyFont="1" applyFill="1" applyBorder="1" applyAlignment="1">
      <alignment vertical="top" wrapText="1"/>
    </xf>
    <xf numFmtId="0" fontId="25" fillId="0" borderId="0" xfId="0" applyFont="1" applyFill="1" applyBorder="1" applyAlignment="1">
      <alignment wrapText="1"/>
    </xf>
    <xf numFmtId="167" fontId="1" fillId="0" borderId="0" xfId="0" applyNumberFormat="1" applyFont="1" applyFill="1" applyBorder="1"/>
    <xf numFmtId="44" fontId="28" fillId="0" borderId="0" xfId="0" applyNumberFormat="1" applyFont="1" applyFill="1" applyBorder="1" applyAlignment="1">
      <alignment wrapText="1"/>
    </xf>
    <xf numFmtId="0" fontId="26" fillId="0" borderId="1" xfId="0" applyNumberFormat="1" applyFont="1" applyFill="1" applyBorder="1" applyAlignment="1" applyProtection="1">
      <alignment vertical="top" wrapText="1"/>
    </xf>
    <xf numFmtId="167" fontId="25" fillId="0" borderId="1" xfId="0" applyNumberFormat="1" applyFont="1" applyFill="1" applyBorder="1" applyAlignment="1" applyProtection="1">
      <alignment wrapText="1"/>
    </xf>
    <xf numFmtId="44" fontId="14" fillId="2" borderId="1" xfId="0" applyNumberFormat="1" applyFont="1" applyFill="1" applyBorder="1"/>
    <xf numFmtId="167" fontId="0" fillId="0" borderId="1" xfId="0" applyNumberFormat="1" applyBorder="1"/>
    <xf numFmtId="0" fontId="1" fillId="0" borderId="16" xfId="0" applyNumberFormat="1" applyFont="1" applyFill="1" applyBorder="1" applyAlignment="1" applyProtection="1">
      <alignment wrapText="1"/>
    </xf>
    <xf numFmtId="166" fontId="33" fillId="0" borderId="16" xfId="0" applyNumberFormat="1" applyFont="1" applyFill="1" applyBorder="1" applyAlignment="1" applyProtection="1">
      <alignment horizontal="center" wrapText="1"/>
    </xf>
    <xf numFmtId="0" fontId="33" fillId="0" borderId="16" xfId="0" applyNumberFormat="1" applyFont="1" applyFill="1" applyBorder="1" applyAlignment="1" applyProtection="1">
      <alignment wrapText="1"/>
    </xf>
    <xf numFmtId="167" fontId="1" fillId="0" borderId="16" xfId="2" applyNumberFormat="1" applyFont="1" applyFill="1" applyBorder="1" applyProtection="1"/>
    <xf numFmtId="167" fontId="14" fillId="0" borderId="16" xfId="2" applyNumberFormat="1" applyFont="1" applyFill="1" applyBorder="1" applyProtection="1"/>
    <xf numFmtId="165" fontId="2" fillId="0" borderId="1" xfId="0" applyNumberFormat="1" applyFont="1" applyBorder="1" applyAlignment="1" applyProtection="1">
      <alignment shrinkToFit="1"/>
    </xf>
    <xf numFmtId="0" fontId="17" fillId="0" borderId="1" xfId="0" applyFont="1" applyBorder="1" applyAlignment="1">
      <alignment wrapText="1"/>
    </xf>
    <xf numFmtId="0" fontId="15" fillId="0" borderId="0" xfId="0" applyFont="1" applyProtection="1"/>
    <xf numFmtId="0" fontId="14" fillId="2" borderId="1" xfId="0" applyFont="1" applyFill="1" applyBorder="1" applyAlignment="1">
      <alignment wrapText="1"/>
    </xf>
    <xf numFmtId="3" fontId="1" fillId="0" borderId="1" xfId="0" applyNumberFormat="1" applyFont="1" applyBorder="1" applyAlignment="1" applyProtection="1">
      <alignment horizontal="center"/>
    </xf>
    <xf numFmtId="172" fontId="1" fillId="0" borderId="1" xfId="0" applyNumberFormat="1" applyFont="1" applyFill="1" applyBorder="1" applyAlignment="1" applyProtection="1">
      <alignment horizontal="center" vertical="center" wrapText="1"/>
    </xf>
    <xf numFmtId="0" fontId="14" fillId="0" borderId="0" xfId="0" applyFont="1" applyAlignment="1" applyProtection="1">
      <alignment horizontal="left" vertical="center" wrapText="1"/>
    </xf>
    <xf numFmtId="0" fontId="14" fillId="0" borderId="0" xfId="0" applyFont="1" applyAlignment="1" applyProtection="1">
      <alignment horizontal="center" vertical="center" wrapText="1"/>
    </xf>
    <xf numFmtId="7" fontId="14" fillId="0" borderId="0" xfId="3" applyNumberFormat="1" applyFont="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Border="1" applyAlignment="1" applyProtection="1">
      <alignment horizontal="center" vertical="center" wrapText="1"/>
    </xf>
    <xf numFmtId="172" fontId="0" fillId="0" borderId="0" xfId="0" applyNumberFormat="1"/>
    <xf numFmtId="0" fontId="1" fillId="0" borderId="0" xfId="0" applyFont="1" applyAlignment="1">
      <alignment horizontal="center" vertical="center"/>
    </xf>
    <xf numFmtId="0" fontId="26" fillId="0" borderId="1" xfId="0" applyNumberFormat="1" applyFont="1" applyFill="1" applyBorder="1" applyAlignment="1" applyProtection="1">
      <alignment horizontal="left" vertical="center" wrapText="1"/>
    </xf>
    <xf numFmtId="1" fontId="1" fillId="0" borderId="1" xfId="0" applyNumberFormat="1" applyFont="1" applyBorder="1" applyProtection="1"/>
    <xf numFmtId="0" fontId="26" fillId="0" borderId="1" xfId="0" applyNumberFormat="1" applyFont="1" applyBorder="1" applyAlignment="1" applyProtection="1">
      <alignment vertical="center" wrapText="1"/>
    </xf>
    <xf numFmtId="0" fontId="10" fillId="2" borderId="0" xfId="0" applyFont="1" applyFill="1" applyBorder="1" applyAlignment="1" applyProtection="1">
      <alignment horizontal="left" vertical="top"/>
    </xf>
    <xf numFmtId="0" fontId="1"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center"/>
    </xf>
    <xf numFmtId="0" fontId="25" fillId="2" borderId="1" xfId="0" applyNumberFormat="1" applyFont="1" applyFill="1" applyBorder="1" applyAlignment="1" applyProtection="1">
      <alignment vertical="center" wrapText="1"/>
    </xf>
    <xf numFmtId="167" fontId="14" fillId="2" borderId="1" xfId="2" applyNumberFormat="1" applyFont="1" applyFill="1" applyBorder="1" applyAlignment="1" applyProtection="1">
      <alignment vertical="center"/>
    </xf>
    <xf numFmtId="0" fontId="1" fillId="3" borderId="0" xfId="0" applyFont="1" applyFill="1" applyAlignment="1">
      <alignment horizontal="left"/>
    </xf>
    <xf numFmtId="0" fontId="8" fillId="0" borderId="0" xfId="0" applyFont="1" applyBorder="1" applyAlignment="1" applyProtection="1">
      <alignment horizontal="left"/>
    </xf>
    <xf numFmtId="49" fontId="5" fillId="0" borderId="0" xfId="0" applyNumberFormat="1" applyFont="1" applyAlignment="1" applyProtection="1">
      <alignment horizontal="center"/>
    </xf>
    <xf numFmtId="0" fontId="19" fillId="2" borderId="0" xfId="0" applyNumberFormat="1" applyFont="1" applyFill="1" applyBorder="1" applyAlignment="1" applyProtection="1"/>
    <xf numFmtId="0" fontId="19" fillId="2" borderId="7" xfId="0" applyFont="1" applyFill="1" applyBorder="1" applyAlignment="1" applyProtection="1"/>
    <xf numFmtId="0" fontId="19" fillId="2" borderId="0" xfId="0" applyFont="1" applyFill="1" applyBorder="1" applyAlignment="1" applyProtection="1"/>
    <xf numFmtId="0" fontId="19" fillId="6" borderId="0" xfId="0" applyNumberFormat="1" applyFont="1" applyFill="1" applyBorder="1" applyAlignment="1" applyProtection="1">
      <protection locked="0"/>
    </xf>
    <xf numFmtId="0" fontId="19" fillId="6" borderId="7" xfId="0" applyFont="1" applyFill="1" applyBorder="1" applyAlignment="1" applyProtection="1">
      <protection locked="0"/>
    </xf>
    <xf numFmtId="0" fontId="19" fillId="6" borderId="0" xfId="0" applyFont="1" applyFill="1" applyBorder="1" applyAlignment="1" applyProtection="1">
      <protection locked="0"/>
    </xf>
    <xf numFmtId="1" fontId="19" fillId="6" borderId="0" xfId="0" applyNumberFormat="1" applyFont="1" applyFill="1" applyBorder="1" applyAlignment="1" applyProtection="1">
      <alignment horizontal="left"/>
      <protection locked="0"/>
    </xf>
    <xf numFmtId="1" fontId="19" fillId="6" borderId="7" xfId="0" applyNumberFormat="1" applyFont="1" applyFill="1" applyBorder="1" applyAlignment="1" applyProtection="1">
      <alignment horizontal="left"/>
      <protection locked="0"/>
    </xf>
    <xf numFmtId="0" fontId="2" fillId="2" borderId="5" xfId="0" applyFont="1" applyFill="1" applyBorder="1" applyAlignment="1" applyProtection="1">
      <alignment horizontal="center"/>
    </xf>
    <xf numFmtId="0" fontId="12" fillId="2" borderId="0" xfId="0" applyFont="1" applyFill="1" applyBorder="1" applyAlignment="1" applyProtection="1">
      <alignment horizontal="right"/>
    </xf>
    <xf numFmtId="0" fontId="32" fillId="2" borderId="0" xfId="0" applyFont="1" applyFill="1" applyBorder="1" applyAlignment="1" applyProtection="1">
      <alignment horizontal="left"/>
    </xf>
    <xf numFmtId="0" fontId="2" fillId="2" borderId="0" xfId="0" applyFont="1" applyFill="1" applyBorder="1" applyAlignment="1" applyProtection="1">
      <alignment horizontal="left"/>
    </xf>
    <xf numFmtId="0" fontId="0" fillId="2" borderId="0" xfId="0" applyFill="1" applyBorder="1" applyProtection="1"/>
    <xf numFmtId="0" fontId="2" fillId="2" borderId="7" xfId="0" applyFont="1" applyFill="1" applyBorder="1" applyAlignment="1" applyProtection="1">
      <alignment horizontal="left"/>
    </xf>
    <xf numFmtId="0" fontId="0" fillId="2" borderId="7" xfId="0" applyFill="1" applyBorder="1" applyProtection="1"/>
    <xf numFmtId="0" fontId="24" fillId="2" borderId="7" xfId="0" applyFont="1" applyFill="1" applyBorder="1" applyProtection="1"/>
    <xf numFmtId="0" fontId="24" fillId="2" borderId="6" xfId="0" applyFont="1" applyFill="1" applyBorder="1" applyProtection="1"/>
    <xf numFmtId="174" fontId="2" fillId="2" borderId="1" xfId="0" applyNumberFormat="1" applyFont="1" applyFill="1" applyBorder="1" applyAlignment="1" applyProtection="1">
      <alignment horizontal="center"/>
    </xf>
    <xf numFmtId="44" fontId="28" fillId="0" borderId="1" xfId="3" applyFont="1" applyFill="1" applyBorder="1" applyAlignment="1" applyProtection="1">
      <alignment wrapText="1"/>
    </xf>
    <xf numFmtId="0" fontId="15" fillId="2" borderId="1" xfId="0" applyFont="1" applyFill="1" applyBorder="1" applyAlignment="1" applyProtection="1">
      <alignment horizontal="center" vertical="center"/>
    </xf>
    <xf numFmtId="0" fontId="1" fillId="2" borderId="1" xfId="0" applyNumberFormat="1" applyFont="1" applyFill="1" applyBorder="1" applyAlignment="1" applyProtection="1">
      <alignment horizontal="center"/>
    </xf>
    <xf numFmtId="44" fontId="0" fillId="2" borderId="1" xfId="3" applyFont="1" applyFill="1" applyBorder="1" applyProtection="1"/>
    <xf numFmtId="165" fontId="4" fillId="2" borderId="1" xfId="0" applyNumberFormat="1" applyFont="1" applyFill="1" applyBorder="1" applyProtection="1"/>
    <xf numFmtId="165" fontId="22" fillId="0" borderId="1" xfId="0" applyNumberFormat="1" applyFont="1" applyBorder="1" applyProtection="1">
      <protection locked="0"/>
    </xf>
    <xf numFmtId="0" fontId="0" fillId="0" borderId="2" xfId="0" applyBorder="1" applyAlignment="1">
      <alignment vertical="top" wrapText="1"/>
    </xf>
    <xf numFmtId="166" fontId="26" fillId="0" borderId="2" xfId="0" applyNumberFormat="1" applyFont="1" applyBorder="1" applyAlignment="1">
      <alignment horizontal="center" wrapText="1"/>
    </xf>
    <xf numFmtId="0" fontId="26" fillId="0" borderId="2" xfId="0" applyFont="1" applyBorder="1" applyAlignment="1">
      <alignment vertical="top" wrapText="1"/>
    </xf>
    <xf numFmtId="8" fontId="25" fillId="2" borderId="2" xfId="0" applyNumberFormat="1" applyFont="1" applyFill="1" applyBorder="1" applyAlignment="1">
      <alignment wrapText="1"/>
    </xf>
    <xf numFmtId="165" fontId="2" fillId="2" borderId="1" xfId="0" applyNumberFormat="1" applyFont="1" applyFill="1" applyBorder="1" applyProtection="1"/>
    <xf numFmtId="165" fontId="2" fillId="2" borderId="1" xfId="0" applyNumberFormat="1" applyFont="1" applyFill="1" applyBorder="1" applyAlignment="1" applyProtection="1">
      <alignment vertical="center"/>
    </xf>
    <xf numFmtId="165" fontId="2" fillId="2" borderId="1" xfId="0" applyNumberFormat="1" applyFont="1" applyFill="1" applyBorder="1" applyAlignment="1" applyProtection="1">
      <alignment shrinkToFit="1"/>
    </xf>
    <xf numFmtId="0" fontId="6" fillId="0" borderId="8" xfId="0" applyFont="1" applyBorder="1" applyAlignment="1" applyProtection="1">
      <alignment horizontal="left"/>
    </xf>
    <xf numFmtId="0" fontId="2" fillId="0" borderId="0" xfId="0" applyFont="1" applyBorder="1" applyAlignment="1" applyProtection="1">
      <alignment horizontal="center"/>
    </xf>
    <xf numFmtId="174" fontId="2" fillId="2" borderId="20" xfId="0" applyNumberFormat="1" applyFont="1" applyFill="1" applyBorder="1" applyAlignment="1" applyProtection="1">
      <alignment horizontal="center"/>
    </xf>
    <xf numFmtId="0" fontId="3" fillId="0" borderId="21" xfId="0" applyFont="1" applyBorder="1" applyAlignment="1" applyProtection="1">
      <alignment horizontal="center" vertical="top"/>
    </xf>
    <xf numFmtId="0" fontId="0" fillId="0" borderId="20" xfId="0" applyBorder="1" applyProtection="1"/>
    <xf numFmtId="0" fontId="2" fillId="0" borderId="21" xfId="0" applyFont="1" applyBorder="1" applyAlignment="1" applyProtection="1">
      <alignment horizontal="center" vertical="top"/>
    </xf>
    <xf numFmtId="0" fontId="2" fillId="2" borderId="21" xfId="0" applyFont="1" applyFill="1" applyBorder="1" applyAlignment="1" applyProtection="1">
      <alignment horizontal="center" vertical="top"/>
    </xf>
    <xf numFmtId="165" fontId="2" fillId="2" borderId="20" xfId="0" applyNumberFormat="1" applyFont="1" applyFill="1" applyBorder="1" applyProtection="1"/>
    <xf numFmtId="49" fontId="3" fillId="0" borderId="21" xfId="0" applyNumberFormat="1" applyFont="1" applyBorder="1" applyAlignment="1" applyProtection="1">
      <alignment horizontal="center" vertical="top"/>
    </xf>
    <xf numFmtId="165" fontId="2" fillId="0" borderId="20" xfId="0" applyNumberFormat="1" applyFont="1" applyBorder="1" applyAlignment="1" applyProtection="1">
      <alignment shrinkToFit="1"/>
    </xf>
    <xf numFmtId="165" fontId="22" fillId="4" borderId="20" xfId="0" applyNumberFormat="1" applyFont="1" applyFill="1" applyBorder="1" applyProtection="1"/>
    <xf numFmtId="165" fontId="22" fillId="0" borderId="20" xfId="0" applyNumberFormat="1" applyFont="1" applyBorder="1" applyProtection="1">
      <protection locked="0"/>
    </xf>
    <xf numFmtId="49" fontId="2" fillId="2" borderId="21" xfId="0" applyNumberFormat="1" applyFont="1" applyFill="1" applyBorder="1" applyAlignment="1" applyProtection="1">
      <alignment horizontal="center" vertical="top"/>
    </xf>
    <xf numFmtId="165" fontId="2" fillId="2" borderId="20" xfId="0" applyNumberFormat="1" applyFont="1" applyFill="1" applyBorder="1" applyAlignment="1" applyProtection="1">
      <alignment vertical="center"/>
    </xf>
    <xf numFmtId="165" fontId="22" fillId="0" borderId="20" xfId="0" applyNumberFormat="1" applyFont="1" applyBorder="1" applyProtection="1"/>
    <xf numFmtId="0" fontId="2" fillId="2" borderId="21" xfId="0" applyFont="1" applyFill="1" applyBorder="1" applyAlignment="1" applyProtection="1">
      <alignment horizontal="center" vertical="center"/>
    </xf>
    <xf numFmtId="0" fontId="3" fillId="0" borderId="20" xfId="0" applyFont="1" applyBorder="1" applyProtection="1"/>
    <xf numFmtId="0" fontId="3" fillId="0" borderId="22" xfId="0" applyFont="1" applyBorder="1" applyProtection="1"/>
    <xf numFmtId="165" fontId="2" fillId="2" borderId="23" xfId="0" applyNumberFormat="1" applyFont="1" applyFill="1" applyBorder="1" applyProtection="1"/>
    <xf numFmtId="165" fontId="2" fillId="0" borderId="23" xfId="0" applyNumberFormat="1" applyFont="1" applyBorder="1" applyProtection="1"/>
    <xf numFmtId="0" fontId="0" fillId="0" borderId="23" xfId="0" applyBorder="1" applyProtection="1"/>
    <xf numFmtId="0" fontId="0" fillId="0" borderId="24" xfId="0" applyBorder="1" applyProtection="1"/>
    <xf numFmtId="165" fontId="22" fillId="2" borderId="1" xfId="0" applyNumberFormat="1" applyFont="1" applyFill="1" applyBorder="1" applyProtection="1"/>
    <xf numFmtId="165" fontId="22" fillId="2" borderId="20" xfId="0" applyNumberFormat="1" applyFont="1" applyFill="1" applyBorder="1" applyProtection="1"/>
    <xf numFmtId="0" fontId="1" fillId="0" borderId="0" xfId="0" applyFont="1" applyAlignment="1" applyProtection="1">
      <alignment horizontal="left" vertical="center" wrapText="1"/>
    </xf>
    <xf numFmtId="0" fontId="1" fillId="0" borderId="0" xfId="0" applyFont="1" applyAlignment="1" applyProtection="1">
      <alignment horizontal="center" vertical="center"/>
    </xf>
    <xf numFmtId="3" fontId="15" fillId="0" borderId="9" xfId="0" applyNumberFormat="1" applyFont="1" applyBorder="1" applyProtection="1"/>
    <xf numFmtId="3" fontId="15" fillId="0" borderId="15" xfId="0" applyNumberFormat="1" applyFont="1" applyBorder="1" applyProtection="1"/>
    <xf numFmtId="0" fontId="1" fillId="5" borderId="1" xfId="0" applyFont="1" applyFill="1" applyBorder="1" applyAlignment="1" applyProtection="1">
      <alignment wrapText="1"/>
      <protection locked="0"/>
    </xf>
    <xf numFmtId="44" fontId="1" fillId="5" borderId="1" xfId="0" applyNumberFormat="1" applyFont="1" applyFill="1" applyBorder="1" applyProtection="1">
      <protection locked="0"/>
    </xf>
    <xf numFmtId="0" fontId="1" fillId="5" borderId="1" xfId="0" applyFont="1" applyFill="1" applyBorder="1" applyProtection="1">
      <protection locked="0"/>
    </xf>
    <xf numFmtId="0" fontId="1" fillId="3" borderId="0" xfId="0" applyFont="1" applyFill="1" applyAlignment="1" applyProtection="1">
      <alignment horizontal="left"/>
    </xf>
    <xf numFmtId="0" fontId="1" fillId="0" borderId="0" xfId="0" applyFont="1" applyProtection="1"/>
    <xf numFmtId="0" fontId="15" fillId="0" borderId="0" xfId="0" applyFont="1" applyAlignment="1" applyProtection="1">
      <alignment horizontal="right"/>
    </xf>
    <xf numFmtId="0" fontId="1" fillId="0" borderId="11" xfId="0" applyFont="1" applyFill="1" applyBorder="1" applyProtection="1"/>
    <xf numFmtId="0" fontId="0" fillId="0" borderId="11" xfId="0" applyFill="1" applyBorder="1" applyProtection="1"/>
    <xf numFmtId="0" fontId="0" fillId="0" borderId="0" xfId="0" applyFill="1" applyBorder="1" applyProtection="1"/>
    <xf numFmtId="0" fontId="1" fillId="0" borderId="0" xfId="0" applyFont="1" applyFill="1" applyBorder="1" applyProtection="1"/>
    <xf numFmtId="0" fontId="1" fillId="0" borderId="2" xfId="0" applyNumberFormat="1" applyFont="1" applyFill="1" applyBorder="1" applyAlignment="1" applyProtection="1">
      <alignment horizontal="center" vertical="center"/>
    </xf>
    <xf numFmtId="166" fontId="26" fillId="0" borderId="1" xfId="0" applyNumberFormat="1" applyFont="1" applyBorder="1" applyAlignment="1" applyProtection="1">
      <alignment horizontal="center" vertical="top" wrapText="1"/>
    </xf>
    <xf numFmtId="0" fontId="26" fillId="0" borderId="1" xfId="0" applyFont="1" applyBorder="1" applyAlignment="1" applyProtection="1">
      <alignment vertical="top" wrapText="1"/>
    </xf>
    <xf numFmtId="0" fontId="25" fillId="2" borderId="1" xfId="0" applyFont="1" applyFill="1" applyBorder="1" applyAlignment="1" applyProtection="1">
      <alignment wrapText="1"/>
    </xf>
    <xf numFmtId="44" fontId="25" fillId="2" borderId="1" xfId="0" applyNumberFormat="1" applyFont="1" applyFill="1" applyBorder="1" applyAlignment="1" applyProtection="1">
      <alignment wrapText="1"/>
    </xf>
    <xf numFmtId="8" fontId="25" fillId="2" borderId="1" xfId="0" applyNumberFormat="1" applyFont="1" applyFill="1" applyBorder="1" applyAlignment="1" applyProtection="1">
      <alignment wrapText="1"/>
    </xf>
    <xf numFmtId="44" fontId="25" fillId="0" borderId="1" xfId="0" applyNumberFormat="1" applyFont="1" applyFill="1" applyBorder="1" applyAlignment="1" applyProtection="1">
      <alignment wrapText="1"/>
    </xf>
    <xf numFmtId="0" fontId="0" fillId="0" borderId="9" xfId="0" applyFill="1" applyBorder="1" applyProtection="1"/>
    <xf numFmtId="0" fontId="0" fillId="0" borderId="0" xfId="0" applyFill="1" applyBorder="1" applyAlignment="1" applyProtection="1">
      <alignment wrapText="1"/>
    </xf>
    <xf numFmtId="0" fontId="0" fillId="0" borderId="9" xfId="0" applyFill="1" applyBorder="1" applyAlignment="1" applyProtection="1">
      <alignment wrapText="1"/>
    </xf>
    <xf numFmtId="8" fontId="25" fillId="0" borderId="9" xfId="0" applyNumberFormat="1" applyFont="1" applyFill="1" applyBorder="1" applyAlignment="1" applyProtection="1">
      <alignment wrapText="1"/>
    </xf>
    <xf numFmtId="8" fontId="25" fillId="0" borderId="0" xfId="0" applyNumberFormat="1" applyFont="1" applyFill="1" applyBorder="1" applyAlignment="1" applyProtection="1">
      <alignment wrapText="1"/>
    </xf>
    <xf numFmtId="0" fontId="15" fillId="0" borderId="0" xfId="0" applyFont="1" applyBorder="1" applyAlignment="1" applyProtection="1">
      <alignment horizontal="right"/>
    </xf>
    <xf numFmtId="0" fontId="15" fillId="0" borderId="0" xfId="0" applyFont="1" applyBorder="1" applyProtection="1"/>
    <xf numFmtId="0" fontId="1" fillId="0" borderId="1" xfId="0" applyNumberFormat="1" applyFont="1" applyFill="1" applyBorder="1" applyAlignment="1" applyProtection="1">
      <alignment horizontal="center" vertical="center"/>
    </xf>
    <xf numFmtId="8" fontId="28" fillId="0" borderId="0" xfId="0" applyNumberFormat="1" applyFont="1" applyFill="1" applyBorder="1" applyAlignment="1" applyProtection="1">
      <alignment wrapText="1"/>
    </xf>
    <xf numFmtId="0" fontId="26" fillId="0" borderId="0" xfId="0" applyFont="1" applyFill="1" applyBorder="1" applyAlignment="1" applyProtection="1">
      <alignment vertical="top" wrapText="1"/>
    </xf>
    <xf numFmtId="166" fontId="26" fillId="0" borderId="0" xfId="0" applyNumberFormat="1" applyFont="1" applyFill="1" applyBorder="1" applyAlignment="1" applyProtection="1">
      <alignment horizontal="center" vertical="top" wrapText="1"/>
    </xf>
    <xf numFmtId="167" fontId="14" fillId="0" borderId="0" xfId="0" applyNumberFormat="1" applyFont="1" applyFill="1" applyBorder="1" applyProtection="1"/>
    <xf numFmtId="0" fontId="14" fillId="0" borderId="0" xfId="0" applyFont="1" applyFill="1" applyBorder="1" applyProtection="1"/>
    <xf numFmtId="167" fontId="0" fillId="0" borderId="0" xfId="0" applyNumberFormat="1" applyFill="1" applyBorder="1" applyAlignment="1" applyProtection="1">
      <alignment wrapText="1"/>
    </xf>
    <xf numFmtId="0" fontId="1" fillId="0" borderId="0" xfId="0" applyFont="1" applyBorder="1" applyAlignment="1" applyProtection="1">
      <alignment horizontal="right"/>
    </xf>
    <xf numFmtId="0" fontId="15" fillId="0" borderId="1" xfId="0" applyFont="1" applyBorder="1" applyProtection="1"/>
    <xf numFmtId="44" fontId="15" fillId="0" borderId="1" xfId="0" applyNumberFormat="1" applyFont="1" applyBorder="1" applyProtection="1"/>
    <xf numFmtId="8" fontId="0" fillId="0" borderId="0" xfId="0" applyNumberFormat="1" applyFill="1" applyBorder="1" applyProtection="1"/>
    <xf numFmtId="167" fontId="0" fillId="5" borderId="1" xfId="0" applyNumberFormat="1" applyFill="1" applyBorder="1" applyProtection="1">
      <protection locked="0"/>
    </xf>
    <xf numFmtId="44" fontId="1" fillId="5" borderId="2" xfId="3" applyFont="1" applyFill="1" applyBorder="1" applyProtection="1">
      <protection locked="0"/>
    </xf>
    <xf numFmtId="0" fontId="34" fillId="0" borderId="0" xfId="0" applyFont="1" applyBorder="1" applyAlignment="1" applyProtection="1">
      <alignment horizontal="center" vertical="center"/>
    </xf>
    <xf numFmtId="0" fontId="19" fillId="6" borderId="5" xfId="0" applyFont="1" applyFill="1" applyBorder="1" applyAlignment="1" applyProtection="1">
      <alignment horizontal="left"/>
      <protection locked="0"/>
    </xf>
    <xf numFmtId="0" fontId="19" fillId="6" borderId="0" xfId="0" applyFont="1" applyFill="1" applyBorder="1" applyAlignment="1" applyProtection="1">
      <alignment horizontal="left"/>
      <protection locked="0"/>
    </xf>
    <xf numFmtId="0" fontId="19" fillId="0" borderId="1" xfId="0" applyFont="1" applyBorder="1" applyAlignment="1" applyProtection="1">
      <alignment horizontal="center"/>
    </xf>
    <xf numFmtId="0" fontId="3" fillId="0" borderId="23" xfId="0" applyFont="1" applyBorder="1" applyAlignment="1" applyProtection="1">
      <alignment horizontal="center"/>
    </xf>
    <xf numFmtId="0" fontId="0" fillId="0" borderId="1" xfId="0" applyBorder="1" applyAlignment="1" applyProtection="1">
      <alignment horizontal="center"/>
    </xf>
    <xf numFmtId="0" fontId="3" fillId="0" borderId="1" xfId="0" applyFont="1" applyBorder="1" applyAlignment="1" applyProtection="1">
      <alignment horizontal="center"/>
    </xf>
    <xf numFmtId="0" fontId="19" fillId="2" borderId="1" xfId="0" applyFont="1" applyFill="1" applyBorder="1" applyAlignment="1" applyProtection="1">
      <alignment horizontal="left" vertical="center" wrapText="1"/>
    </xf>
    <xf numFmtId="0" fontId="3" fillId="2" borderId="1"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23" fillId="0" borderId="1" xfId="0" applyFont="1" applyBorder="1" applyAlignment="1" applyProtection="1">
      <alignment horizontal="left" vertical="top" wrapText="1"/>
    </xf>
    <xf numFmtId="0" fontId="37" fillId="2" borderId="1" xfId="0" applyFont="1" applyFill="1" applyBorder="1" applyAlignment="1" applyProtection="1">
      <alignment horizontal="left" vertical="top" wrapText="1"/>
    </xf>
    <xf numFmtId="0" fontId="3" fillId="0" borderId="1" xfId="0" applyFont="1" applyBorder="1" applyAlignment="1" applyProtection="1">
      <alignment horizontal="center" wrapText="1"/>
    </xf>
    <xf numFmtId="0" fontId="39" fillId="0" borderId="1" xfId="0" applyFont="1" applyBorder="1" applyAlignment="1" applyProtection="1">
      <alignment horizontal="left" wrapText="1"/>
    </xf>
    <xf numFmtId="0" fontId="3" fillId="0" borderId="0" xfId="0" applyNumberFormat="1" applyFont="1" applyAlignment="1" applyProtection="1">
      <alignment horizontal="left" vertical="center" wrapText="1"/>
    </xf>
    <xf numFmtId="0" fontId="5" fillId="0" borderId="0" xfId="0" applyFont="1" applyAlignment="1">
      <alignment horizontal="left"/>
    </xf>
    <xf numFmtId="49" fontId="5" fillId="0" borderId="0" xfId="0" applyNumberFormat="1" applyFont="1" applyAlignment="1" applyProtection="1">
      <alignment horizontal="center"/>
    </xf>
    <xf numFmtId="0" fontId="9" fillId="0" borderId="0" xfId="0" applyNumberFormat="1" applyFont="1" applyBorder="1" applyAlignment="1" applyProtection="1">
      <alignment horizontal="left" vertical="center" wrapText="1"/>
    </xf>
    <xf numFmtId="0" fontId="3" fillId="0" borderId="0" xfId="0" applyFont="1" applyAlignment="1">
      <alignment horizontal="left"/>
    </xf>
    <xf numFmtId="0" fontId="37" fillId="0" borderId="0" xfId="0" applyFont="1" applyAlignment="1" applyProtection="1">
      <alignment horizontal="left" vertical="center" wrapText="1"/>
    </xf>
    <xf numFmtId="0" fontId="37" fillId="0" borderId="0" xfId="0" applyFont="1" applyAlignment="1" applyProtection="1">
      <alignment horizontal="left" vertical="center"/>
    </xf>
    <xf numFmtId="49" fontId="2" fillId="3" borderId="0" xfId="0" applyNumberFormat="1" applyFont="1" applyFill="1" applyBorder="1" applyAlignment="1" applyProtection="1">
      <alignment horizontal="left" vertical="center" wrapText="1"/>
    </xf>
    <xf numFmtId="0" fontId="8" fillId="0" borderId="0" xfId="0" applyFont="1" applyBorder="1" applyAlignment="1" applyProtection="1">
      <alignment horizontal="left"/>
    </xf>
    <xf numFmtId="0" fontId="37" fillId="2" borderId="1" xfId="0" applyFont="1" applyFill="1" applyBorder="1" applyAlignment="1" applyProtection="1">
      <alignment horizontal="left" vertical="center" wrapText="1"/>
    </xf>
    <xf numFmtId="0" fontId="38" fillId="0" borderId="1" xfId="0" applyFont="1" applyBorder="1" applyAlignment="1" applyProtection="1">
      <alignment horizontal="left" vertical="top" wrapText="1"/>
    </xf>
    <xf numFmtId="165" fontId="23" fillId="4" borderId="1" xfId="0" applyNumberFormat="1" applyFont="1" applyFill="1" applyBorder="1" applyAlignment="1" applyProtection="1">
      <alignment horizontal="left"/>
    </xf>
    <xf numFmtId="0" fontId="19" fillId="2" borderId="8" xfId="0" applyFont="1" applyFill="1" applyBorder="1" applyAlignment="1" applyProtection="1">
      <alignment horizontal="left"/>
    </xf>
    <xf numFmtId="0" fontId="19" fillId="2" borderId="0" xfId="0" applyFont="1" applyFill="1" applyBorder="1" applyAlignment="1" applyProtection="1">
      <alignment horizontal="left"/>
    </xf>
    <xf numFmtId="0" fontId="5" fillId="0" borderId="0" xfId="0" applyFont="1" applyBorder="1" applyAlignment="1" applyProtection="1">
      <alignment horizontal="center"/>
    </xf>
    <xf numFmtId="0" fontId="19" fillId="2" borderId="19" xfId="0" applyFont="1" applyFill="1" applyBorder="1" applyAlignment="1" applyProtection="1">
      <alignment horizontal="left"/>
    </xf>
    <xf numFmtId="0" fontId="19" fillId="2" borderId="5" xfId="0" applyFont="1" applyFill="1" applyBorder="1" applyAlignment="1" applyProtection="1">
      <alignment horizontal="left"/>
    </xf>
    <xf numFmtId="0" fontId="19" fillId="2" borderId="10" xfId="0" applyFont="1" applyFill="1" applyBorder="1" applyAlignment="1" applyProtection="1">
      <alignment horizontal="left"/>
    </xf>
    <xf numFmtId="0" fontId="19" fillId="2" borderId="7" xfId="0" applyFont="1" applyFill="1" applyBorder="1" applyAlignment="1" applyProtection="1">
      <alignment horizontal="left"/>
    </xf>
    <xf numFmtId="0" fontId="2" fillId="2" borderId="1" xfId="0" applyFont="1" applyFill="1" applyBorder="1" applyAlignment="1" applyProtection="1">
      <alignment horizontal="left" wrapText="1"/>
    </xf>
    <xf numFmtId="0" fontId="2" fillId="0" borderId="1" xfId="0" applyFont="1" applyBorder="1" applyAlignment="1" applyProtection="1">
      <alignment horizontal="left" wrapText="1"/>
    </xf>
    <xf numFmtId="0" fontId="3" fillId="0" borderId="1" xfId="0" applyFont="1" applyBorder="1" applyAlignment="1" applyProtection="1">
      <alignment horizontal="left" wrapText="1"/>
    </xf>
    <xf numFmtId="0" fontId="19" fillId="2" borderId="1" xfId="0" applyFont="1" applyFill="1" applyBorder="1" applyAlignment="1" applyProtection="1">
      <alignment horizontal="left" wrapText="1"/>
    </xf>
    <xf numFmtId="0" fontId="38" fillId="0" borderId="1" xfId="0" applyFont="1" applyFill="1" applyBorder="1" applyAlignment="1" applyProtection="1">
      <alignment horizontal="left" vertical="top" wrapText="1"/>
    </xf>
    <xf numFmtId="0" fontId="28" fillId="0" borderId="1" xfId="0" applyFont="1" applyBorder="1" applyAlignment="1" applyProtection="1">
      <alignment horizontal="center"/>
    </xf>
    <xf numFmtId="0" fontId="0" fillId="0" borderId="11" xfId="0" applyBorder="1" applyAlignment="1" applyProtection="1">
      <alignment horizontal="center"/>
    </xf>
    <xf numFmtId="0" fontId="0" fillId="0" borderId="17" xfId="0" applyNumberFormat="1" applyFill="1" applyBorder="1" applyAlignment="1" applyProtection="1">
      <alignment horizontal="left" vertical="center" wrapText="1"/>
    </xf>
    <xf numFmtId="0" fontId="0" fillId="0" borderId="18" xfId="0" applyNumberFormat="1" applyFill="1" applyBorder="1" applyAlignment="1" applyProtection="1">
      <alignment horizontal="left" vertical="center" wrapText="1"/>
    </xf>
    <xf numFmtId="0" fontId="1" fillId="0" borderId="17" xfId="0" applyNumberFormat="1" applyFont="1" applyFill="1" applyBorder="1" applyAlignment="1" applyProtection="1">
      <alignment horizontal="left" vertical="center" wrapText="1"/>
    </xf>
    <xf numFmtId="0" fontId="1" fillId="0" borderId="18" xfId="0" applyNumberFormat="1" applyFont="1" applyFill="1" applyBorder="1" applyAlignment="1" applyProtection="1">
      <alignment horizontal="left" vertical="center" wrapText="1"/>
    </xf>
    <xf numFmtId="0" fontId="0" fillId="0" borderId="17" xfId="0" applyNumberFormat="1" applyBorder="1" applyAlignment="1" applyProtection="1">
      <alignment horizontal="left" vertical="center" wrapText="1"/>
    </xf>
    <xf numFmtId="0" fontId="0" fillId="0" borderId="18" xfId="0" applyNumberFormat="1" applyBorder="1" applyAlignment="1" applyProtection="1">
      <alignment horizontal="left" vertical="center" wrapText="1"/>
    </xf>
    <xf numFmtId="0" fontId="1" fillId="0" borderId="17" xfId="0" applyNumberFormat="1" applyFont="1" applyBorder="1" applyAlignment="1" applyProtection="1">
      <alignment horizontal="left" vertical="center" wrapText="1"/>
    </xf>
    <xf numFmtId="0" fontId="1" fillId="0" borderId="18" xfId="0" applyNumberFormat="1" applyFont="1" applyBorder="1" applyAlignment="1" applyProtection="1">
      <alignment horizontal="left" vertical="center" wrapText="1"/>
    </xf>
    <xf numFmtId="49" fontId="1" fillId="0" borderId="2"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49" fontId="1" fillId="0" borderId="13" xfId="0" applyNumberFormat="1" applyFont="1" applyFill="1" applyBorder="1" applyAlignment="1" applyProtection="1">
      <alignment horizontal="center" vertical="center" wrapText="1"/>
    </xf>
    <xf numFmtId="0" fontId="1" fillId="0" borderId="17" xfId="0" applyNumberFormat="1" applyFont="1" applyFill="1" applyBorder="1" applyAlignment="1" applyProtection="1">
      <alignment horizontal="center" vertical="center" wrapText="1"/>
    </xf>
    <xf numFmtId="0" fontId="1" fillId="0" borderId="18" xfId="0" applyNumberFormat="1" applyFont="1" applyFill="1" applyBorder="1" applyAlignment="1" applyProtection="1">
      <alignment horizontal="center" vertical="center" wrapText="1"/>
    </xf>
    <xf numFmtId="0" fontId="1" fillId="3" borderId="17" xfId="0" applyNumberFormat="1" applyFont="1" applyFill="1" applyBorder="1" applyAlignment="1" applyProtection="1">
      <alignment horizontal="left" vertical="center" wrapText="1"/>
    </xf>
    <xf numFmtId="0" fontId="1" fillId="3" borderId="18"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0" fillId="0" borderId="17" xfId="0" applyNumberFormat="1" applyBorder="1" applyAlignment="1" applyProtection="1">
      <alignment horizontal="center" wrapText="1"/>
    </xf>
    <xf numFmtId="0" fontId="0" fillId="0" borderId="18" xfId="0" applyNumberFormat="1" applyBorder="1" applyAlignment="1" applyProtection="1">
      <alignment horizontal="center" wrapText="1"/>
    </xf>
    <xf numFmtId="0" fontId="1" fillId="0" borderId="17" xfId="0" applyNumberFormat="1" applyFont="1" applyFill="1" applyBorder="1" applyAlignment="1" applyProtection="1">
      <alignment horizontal="center" wrapText="1"/>
    </xf>
    <xf numFmtId="0" fontId="1" fillId="0" borderId="18" xfId="0" applyNumberFormat="1" applyFont="1" applyFill="1" applyBorder="1" applyAlignment="1" applyProtection="1">
      <alignment horizontal="center" wrapText="1"/>
    </xf>
    <xf numFmtId="0" fontId="1" fillId="0" borderId="9" xfId="0" applyFont="1" applyBorder="1" applyAlignment="1">
      <alignment horizontal="left" wrapText="1"/>
    </xf>
    <xf numFmtId="0" fontId="0" fillId="0" borderId="9" xfId="0" applyBorder="1" applyAlignment="1">
      <alignment horizontal="left" wrapText="1"/>
    </xf>
    <xf numFmtId="0" fontId="0" fillId="0" borderId="0" xfId="0" applyAlignment="1">
      <alignment horizontal="left" wrapText="1"/>
    </xf>
    <xf numFmtId="176" fontId="1" fillId="0" borderId="1" xfId="0" applyNumberFormat="1" applyFont="1" applyFill="1" applyBorder="1" applyAlignment="1">
      <alignment horizontal="center"/>
    </xf>
    <xf numFmtId="0" fontId="0" fillId="0" borderId="0" xfId="0" applyFill="1" applyAlignment="1">
      <alignment horizontal="left"/>
    </xf>
    <xf numFmtId="0" fontId="1" fillId="0" borderId="1"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0" xfId="0" applyFill="1" applyAlignment="1" applyProtection="1">
      <alignment horizontal="left"/>
    </xf>
    <xf numFmtId="0" fontId="1" fillId="0" borderId="1" xfId="0" applyFont="1" applyFill="1" applyBorder="1" applyAlignment="1" applyProtection="1">
      <alignment horizontal="center" vertical="center" wrapText="1"/>
    </xf>
    <xf numFmtId="175" fontId="1" fillId="0" borderId="14" xfId="0" applyNumberFormat="1" applyFont="1" applyFill="1" applyBorder="1" applyAlignment="1" applyProtection="1">
      <alignment horizontal="center" vertical="center"/>
    </xf>
    <xf numFmtId="175" fontId="1" fillId="0" borderId="9" xfId="0" applyNumberFormat="1" applyFont="1" applyFill="1" applyBorder="1" applyAlignment="1" applyProtection="1">
      <alignment horizontal="center" vertical="center"/>
    </xf>
    <xf numFmtId="175" fontId="1" fillId="0" borderId="15" xfId="0" applyNumberFormat="1" applyFont="1" applyFill="1" applyBorder="1" applyAlignment="1" applyProtection="1">
      <alignment horizontal="center" vertical="center"/>
    </xf>
    <xf numFmtId="176" fontId="1" fillId="0" borderId="2" xfId="0" applyNumberFormat="1" applyFont="1" applyFill="1" applyBorder="1" applyAlignment="1" applyProtection="1">
      <alignment horizontal="center" vertical="center"/>
    </xf>
    <xf numFmtId="176" fontId="1" fillId="0" borderId="12" xfId="0" applyNumberFormat="1" applyFont="1" applyFill="1" applyBorder="1" applyAlignment="1" applyProtection="1">
      <alignment horizontal="center" vertical="center"/>
    </xf>
    <xf numFmtId="176" fontId="1" fillId="0" borderId="13" xfId="0" applyNumberFormat="1" applyFont="1" applyFill="1" applyBorder="1" applyAlignment="1" applyProtection="1">
      <alignment horizontal="center" vertical="center"/>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0" xfId="0" applyFont="1" applyAlignment="1" applyProtection="1">
      <alignment horizontal="left" vertical="center" wrapText="1"/>
    </xf>
    <xf numFmtId="0" fontId="46" fillId="2" borderId="2" xfId="0" applyNumberFormat="1" applyFont="1" applyFill="1" applyBorder="1" applyAlignment="1" applyProtection="1">
      <alignment horizontal="center" wrapText="1"/>
    </xf>
    <xf numFmtId="0" fontId="46" fillId="2" borderId="12" xfId="0" applyNumberFormat="1" applyFont="1" applyFill="1" applyBorder="1" applyAlignment="1" applyProtection="1">
      <alignment horizontal="center" wrapText="1"/>
    </xf>
    <xf numFmtId="0" fontId="46" fillId="2" borderId="13" xfId="0" applyNumberFormat="1" applyFont="1" applyFill="1" applyBorder="1" applyAlignment="1" applyProtection="1">
      <alignment horizontal="center" wrapText="1"/>
    </xf>
    <xf numFmtId="173" fontId="15" fillId="0" borderId="11" xfId="0" applyNumberFormat="1" applyFont="1" applyBorder="1" applyAlignment="1" applyProtection="1">
      <alignment horizontal="left" vertical="top"/>
    </xf>
    <xf numFmtId="0" fontId="47" fillId="0" borderId="0" xfId="0" applyFont="1" applyAlignment="1" applyProtection="1">
      <alignment horizontal="left" vertical="center" wrapText="1"/>
    </xf>
    <xf numFmtId="0" fontId="0" fillId="0" borderId="17" xfId="0" applyNumberFormat="1" applyBorder="1" applyAlignment="1" applyProtection="1">
      <alignment horizontal="center" vertical="center" wrapText="1"/>
    </xf>
    <xf numFmtId="0" fontId="0" fillId="0" borderId="16" xfId="0" applyNumberFormat="1" applyBorder="1" applyAlignment="1" applyProtection="1">
      <alignment horizontal="center" vertical="center" wrapText="1"/>
    </xf>
    <xf numFmtId="0" fontId="0" fillId="0" borderId="18" xfId="0" applyNumberFormat="1" applyBorder="1" applyAlignment="1" applyProtection="1">
      <alignment horizontal="center" vertical="center" wrapText="1"/>
    </xf>
    <xf numFmtId="49" fontId="39" fillId="3" borderId="0" xfId="0" applyNumberFormat="1" applyFont="1" applyFill="1" applyBorder="1" applyAlignment="1" applyProtection="1">
      <alignment horizontal="left" vertical="center" wrapText="1"/>
    </xf>
  </cellXfs>
  <cellStyles count="4">
    <cellStyle name="Euro" xfId="1"/>
    <cellStyle name="Prozent" xfId="2" builtinId="5"/>
    <cellStyle name="Standard" xfId="0" builtinId="0"/>
    <cellStyle name="Währung" xfId="3" builtinId="4"/>
  </cellStyles>
  <dxfs count="1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fgColor rgb="FFFF0000"/>
          <bgColor rgb="FFFF0000"/>
        </patternFill>
      </fill>
    </dxf>
    <dxf>
      <font>
        <b/>
        <i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X$5" noThreeD="1"/>
</file>

<file path=xl/ctrlProps/ctrlProp2.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133350</xdr:colOff>
          <xdr:row>4</xdr:row>
          <xdr:rowOff>0</xdr:rowOff>
        </xdr:from>
        <xdr:to>
          <xdr:col>10</xdr:col>
          <xdr:colOff>504825</xdr:colOff>
          <xdr:row>5</xdr:row>
          <xdr:rowOff>76200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D9D9D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xdr:row>
          <xdr:rowOff>209550</xdr:rowOff>
        </xdr:from>
        <xdr:to>
          <xdr:col>10</xdr:col>
          <xdr:colOff>676275</xdr:colOff>
          <xdr:row>6</xdr:row>
          <xdr:rowOff>47625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B1:X67"/>
  <sheetViews>
    <sheetView tabSelected="1" zoomScale="80" zoomScaleNormal="80" workbookViewId="0">
      <selection activeCell="R13" sqref="R13"/>
    </sheetView>
  </sheetViews>
  <sheetFormatPr baseColWidth="10" defaultRowHeight="15" x14ac:dyDescent="0.2"/>
  <cols>
    <col min="1" max="1" width="3" customWidth="1"/>
    <col min="2" max="2" width="6.28515625" style="1" customWidth="1"/>
    <col min="3" max="3" width="14.28515625" customWidth="1"/>
    <col min="4" max="4" width="5.7109375" customWidth="1"/>
    <col min="5" max="5" width="1.5703125" customWidth="1"/>
    <col min="6" max="6" width="5.7109375" customWidth="1"/>
    <col min="7" max="7" width="1.5703125" customWidth="1"/>
    <col min="8" max="8" width="48.42578125" customWidth="1"/>
    <col min="9" max="9" width="18.7109375" customWidth="1"/>
    <col min="10" max="12" width="16.7109375" bestFit="1" customWidth="1"/>
    <col min="13" max="13" width="16.7109375" customWidth="1"/>
  </cols>
  <sheetData>
    <row r="1" spans="2:24" s="21" customFormat="1" x14ac:dyDescent="0.2">
      <c r="B1" s="31"/>
    </row>
    <row r="2" spans="2:24" s="21" customFormat="1" ht="21.75" customHeight="1" x14ac:dyDescent="0.2">
      <c r="B2" s="237" t="s">
        <v>2</v>
      </c>
      <c r="C2" s="237"/>
      <c r="D2" s="237"/>
      <c r="E2" s="237"/>
      <c r="F2" s="237"/>
      <c r="G2" s="237"/>
      <c r="H2" s="237"/>
      <c r="I2" s="237"/>
      <c r="J2" s="237"/>
      <c r="K2" s="237"/>
      <c r="L2" s="237"/>
      <c r="M2" s="237"/>
    </row>
    <row r="3" spans="2:24" s="21" customFormat="1" ht="21.6" customHeight="1" thickBot="1" x14ac:dyDescent="0.3">
      <c r="B3" s="46"/>
      <c r="C3" s="46"/>
      <c r="D3" s="46"/>
      <c r="E3" s="46"/>
      <c r="F3" s="46"/>
      <c r="G3" s="46"/>
      <c r="H3" s="46"/>
      <c r="I3" s="46"/>
      <c r="J3" s="46"/>
      <c r="L3" s="47" t="s">
        <v>53</v>
      </c>
      <c r="M3" s="48" t="s">
        <v>52</v>
      </c>
    </row>
    <row r="4" spans="2:24" s="21" customFormat="1" ht="16.5" x14ac:dyDescent="0.25">
      <c r="B4" s="266" t="s">
        <v>131</v>
      </c>
      <c r="C4" s="267"/>
      <c r="D4" s="238"/>
      <c r="E4" s="238"/>
      <c r="F4" s="238"/>
      <c r="G4" s="238"/>
      <c r="H4" s="238"/>
      <c r="I4" s="5" t="s">
        <v>6</v>
      </c>
      <c r="J4" s="149"/>
      <c r="K4" s="57"/>
      <c r="L4" s="57"/>
      <c r="M4" s="3"/>
    </row>
    <row r="5" spans="2:24" s="21" customFormat="1" ht="18" x14ac:dyDescent="0.25">
      <c r="B5" s="263" t="s">
        <v>130</v>
      </c>
      <c r="C5" s="264"/>
      <c r="D5" s="239"/>
      <c r="E5" s="239"/>
      <c r="F5" s="239"/>
      <c r="G5" s="239"/>
      <c r="H5" s="239"/>
      <c r="I5" s="44" t="s">
        <v>5</v>
      </c>
      <c r="J5" s="150"/>
      <c r="K5" s="151"/>
      <c r="L5" s="55"/>
      <c r="M5" s="4"/>
      <c r="N5" s="32"/>
      <c r="X5" s="30">
        <v>1</v>
      </c>
    </row>
    <row r="6" spans="2:24" s="21" customFormat="1" ht="16.5" x14ac:dyDescent="0.25">
      <c r="B6" s="263" t="s">
        <v>128</v>
      </c>
      <c r="C6" s="264"/>
      <c r="D6" s="144">
        <v>1</v>
      </c>
      <c r="E6" s="141" t="s">
        <v>144</v>
      </c>
      <c r="F6" s="146">
        <v>1</v>
      </c>
      <c r="G6" s="143" t="s">
        <v>144</v>
      </c>
      <c r="H6" s="147">
        <v>2022</v>
      </c>
      <c r="I6" s="133" t="s">
        <v>42</v>
      </c>
      <c r="J6" s="152"/>
      <c r="K6" s="153"/>
      <c r="L6" s="55"/>
      <c r="M6" s="4"/>
    </row>
    <row r="7" spans="2:24" s="21" customFormat="1" ht="17.25" thickBot="1" x14ac:dyDescent="0.3">
      <c r="B7" s="268" t="s">
        <v>129</v>
      </c>
      <c r="C7" s="269"/>
      <c r="D7" s="145">
        <v>31</v>
      </c>
      <c r="E7" s="142" t="s">
        <v>144</v>
      </c>
      <c r="F7" s="145">
        <v>12</v>
      </c>
      <c r="G7" s="142" t="s">
        <v>144</v>
      </c>
      <c r="H7" s="148">
        <v>2025</v>
      </c>
      <c r="I7" s="45"/>
      <c r="J7" s="154"/>
      <c r="K7" s="155"/>
      <c r="L7" s="156"/>
      <c r="M7" s="157"/>
    </row>
    <row r="8" spans="2:24" s="21" customFormat="1" ht="18" customHeight="1" x14ac:dyDescent="0.25">
      <c r="B8" s="172"/>
      <c r="C8" s="173"/>
      <c r="D8" s="173"/>
      <c r="E8" s="173"/>
      <c r="F8" s="173"/>
      <c r="G8" s="173"/>
      <c r="H8" s="173"/>
      <c r="I8" s="9" t="s">
        <v>1</v>
      </c>
      <c r="J8" s="158">
        <f>H6</f>
        <v>2022</v>
      </c>
      <c r="K8" s="158">
        <f>J8+1</f>
        <v>2023</v>
      </c>
      <c r="L8" s="158">
        <f>K8+1</f>
        <v>2024</v>
      </c>
      <c r="M8" s="174">
        <f>L8+1</f>
        <v>2025</v>
      </c>
    </row>
    <row r="9" spans="2:24" s="21" customFormat="1" ht="15.75" x14ac:dyDescent="0.25">
      <c r="B9" s="175"/>
      <c r="C9" s="49" t="s">
        <v>48</v>
      </c>
      <c r="D9" s="49"/>
      <c r="E9" s="49"/>
      <c r="F9" s="49"/>
      <c r="G9" s="49"/>
      <c r="H9" s="49"/>
      <c r="I9" s="169"/>
      <c r="J9" s="2"/>
      <c r="K9" s="6"/>
      <c r="L9" s="6"/>
      <c r="M9" s="176"/>
    </row>
    <row r="10" spans="2:24" s="21" customFormat="1" ht="12" customHeight="1" x14ac:dyDescent="0.25">
      <c r="B10" s="177"/>
      <c r="C10" s="240"/>
      <c r="D10" s="240"/>
      <c r="E10" s="240"/>
      <c r="F10" s="240"/>
      <c r="G10" s="240"/>
      <c r="H10" s="240"/>
      <c r="I10" s="169"/>
      <c r="J10" s="2"/>
      <c r="K10" s="6"/>
      <c r="L10" s="6"/>
      <c r="M10" s="176"/>
    </row>
    <row r="11" spans="2:24" s="21" customFormat="1" ht="18" x14ac:dyDescent="0.25">
      <c r="B11" s="178">
        <v>1</v>
      </c>
      <c r="C11" s="273" t="s">
        <v>43</v>
      </c>
      <c r="D11" s="273"/>
      <c r="E11" s="273"/>
      <c r="F11" s="273"/>
      <c r="G11" s="273"/>
      <c r="H11" s="273"/>
      <c r="I11" s="163">
        <f>SUM(J11:M11)</f>
        <v>0</v>
      </c>
      <c r="J11" s="169">
        <f>ROUND(SUM(J12+J22),2)</f>
        <v>0</v>
      </c>
      <c r="K11" s="169">
        <f>ROUND(SUM(K12+K22),2)</f>
        <v>0</v>
      </c>
      <c r="L11" s="169">
        <f>ROUND(SUM(L12+L22),2)</f>
        <v>0</v>
      </c>
      <c r="M11" s="179">
        <f>ROUND(SUM(M12+M22),2)</f>
        <v>0</v>
      </c>
    </row>
    <row r="12" spans="2:24" s="21" customFormat="1" ht="48" customHeight="1" x14ac:dyDescent="0.25">
      <c r="B12" s="180" t="s">
        <v>44</v>
      </c>
      <c r="C12" s="250" t="s">
        <v>117</v>
      </c>
      <c r="D12" s="250"/>
      <c r="E12" s="250"/>
      <c r="F12" s="250"/>
      <c r="G12" s="250"/>
      <c r="H12" s="250"/>
      <c r="I12" s="171">
        <f>SUM(J12:M12)</f>
        <v>0</v>
      </c>
      <c r="J12" s="117">
        <f>SUM(J13:J20)</f>
        <v>0</v>
      </c>
      <c r="K12" s="117">
        <f t="shared" ref="K12:M12" si="0">SUM(K13:K20)</f>
        <v>0</v>
      </c>
      <c r="L12" s="117">
        <f t="shared" si="0"/>
        <v>0</v>
      </c>
      <c r="M12" s="181">
        <f t="shared" si="0"/>
        <v>0</v>
      </c>
    </row>
    <row r="13" spans="2:24" s="21" customFormat="1" ht="15.75" x14ac:dyDescent="0.25">
      <c r="B13" s="177"/>
      <c r="C13" s="262" t="str">
        <f>'K-Hilfe Personalkosten'!B10&amp;"; "&amp;'K-Hilfe Personalkosten'!C10&amp;"; "&amp;'K-Hilfe Personalkosten'!E10</f>
        <v xml:space="preserve">; ; </v>
      </c>
      <c r="D13" s="262"/>
      <c r="E13" s="262"/>
      <c r="F13" s="262"/>
      <c r="G13" s="262"/>
      <c r="H13" s="262"/>
      <c r="I13" s="171">
        <f t="shared" ref="I13:I20" si="1">SUM(J13:M13)</f>
        <v>0</v>
      </c>
      <c r="J13" s="85">
        <f>'K-Hilfe Personalkosten'!R10+'K-Hilfe Personalkosten'!D25</f>
        <v>0</v>
      </c>
      <c r="K13" s="85">
        <f>'K-Hilfe Personalkosten'!S10+'K-Hilfe Personalkosten'!E25</f>
        <v>0</v>
      </c>
      <c r="L13" s="85">
        <f>'K-Hilfe Personalkosten'!T10+'K-Hilfe Personalkosten'!F25</f>
        <v>0</v>
      </c>
      <c r="M13" s="182">
        <f>'K-Hilfe Personalkosten'!U10+'K-Hilfe Personalkosten'!G25</f>
        <v>0</v>
      </c>
    </row>
    <row r="14" spans="2:24" s="21" customFormat="1" ht="15.75" x14ac:dyDescent="0.25">
      <c r="B14" s="177"/>
      <c r="C14" s="262" t="str">
        <f>'K-Hilfe Personalkosten'!B11&amp;"; "&amp;'K-Hilfe Personalkosten'!C11&amp;"; "&amp;'K-Hilfe Personalkosten'!E11</f>
        <v xml:space="preserve">; ; </v>
      </c>
      <c r="D14" s="262"/>
      <c r="E14" s="262"/>
      <c r="F14" s="262"/>
      <c r="G14" s="262"/>
      <c r="H14" s="262"/>
      <c r="I14" s="171">
        <f t="shared" si="1"/>
        <v>0</v>
      </c>
      <c r="J14" s="85">
        <f>'K-Hilfe Personalkosten'!R11+'K-Hilfe Personalkosten'!D26</f>
        <v>0</v>
      </c>
      <c r="K14" s="85">
        <f>'K-Hilfe Personalkosten'!S11+'K-Hilfe Personalkosten'!E26</f>
        <v>0</v>
      </c>
      <c r="L14" s="85">
        <f>'K-Hilfe Personalkosten'!T11+'K-Hilfe Personalkosten'!F26</f>
        <v>0</v>
      </c>
      <c r="M14" s="182">
        <f>'K-Hilfe Personalkosten'!U11+'K-Hilfe Personalkosten'!G26</f>
        <v>0</v>
      </c>
    </row>
    <row r="15" spans="2:24" s="21" customFormat="1" ht="15.75" x14ac:dyDescent="0.25">
      <c r="B15" s="177"/>
      <c r="C15" s="262" t="str">
        <f>'K-Hilfe Personalkosten'!B12&amp;"; "&amp;'K-Hilfe Personalkosten'!C12&amp;"; "&amp;'K-Hilfe Personalkosten'!E12</f>
        <v xml:space="preserve">; ; </v>
      </c>
      <c r="D15" s="262"/>
      <c r="E15" s="262"/>
      <c r="F15" s="262"/>
      <c r="G15" s="262"/>
      <c r="H15" s="262"/>
      <c r="I15" s="171">
        <f t="shared" si="1"/>
        <v>0</v>
      </c>
      <c r="J15" s="85">
        <f>'K-Hilfe Personalkosten'!R12+'K-Hilfe Personalkosten'!D27</f>
        <v>0</v>
      </c>
      <c r="K15" s="85">
        <f>'K-Hilfe Personalkosten'!S12+'K-Hilfe Personalkosten'!E27</f>
        <v>0</v>
      </c>
      <c r="L15" s="85">
        <f>'K-Hilfe Personalkosten'!T12+'K-Hilfe Personalkosten'!F27</f>
        <v>0</v>
      </c>
      <c r="M15" s="182">
        <f>'K-Hilfe Personalkosten'!U12+'K-Hilfe Personalkosten'!G27</f>
        <v>0</v>
      </c>
    </row>
    <row r="16" spans="2:24" s="21" customFormat="1" ht="15.75" x14ac:dyDescent="0.25">
      <c r="B16" s="177"/>
      <c r="C16" s="262" t="str">
        <f>'K-Hilfe Personalkosten'!B13&amp;"; "&amp;'K-Hilfe Personalkosten'!C13&amp;"; "&amp;'K-Hilfe Personalkosten'!E13</f>
        <v xml:space="preserve">; ; </v>
      </c>
      <c r="D16" s="262"/>
      <c r="E16" s="262"/>
      <c r="F16" s="262"/>
      <c r="G16" s="262"/>
      <c r="H16" s="262"/>
      <c r="I16" s="171">
        <f t="shared" si="1"/>
        <v>0</v>
      </c>
      <c r="J16" s="85">
        <f>'K-Hilfe Personalkosten'!R13+'K-Hilfe Personalkosten'!D28</f>
        <v>0</v>
      </c>
      <c r="K16" s="85">
        <f>'K-Hilfe Personalkosten'!S13+'K-Hilfe Personalkosten'!E28</f>
        <v>0</v>
      </c>
      <c r="L16" s="85">
        <f>'K-Hilfe Personalkosten'!T13+'K-Hilfe Personalkosten'!F28</f>
        <v>0</v>
      </c>
      <c r="M16" s="182">
        <f>'K-Hilfe Personalkosten'!U13+'K-Hilfe Personalkosten'!G28</f>
        <v>0</v>
      </c>
    </row>
    <row r="17" spans="2:15" s="21" customFormat="1" ht="15.75" x14ac:dyDescent="0.25">
      <c r="B17" s="177"/>
      <c r="C17" s="262" t="str">
        <f>'K-Hilfe Personalkosten'!B14&amp;"; "&amp;'K-Hilfe Personalkosten'!C14&amp;"; "&amp;'K-Hilfe Personalkosten'!E14</f>
        <v xml:space="preserve">; ; </v>
      </c>
      <c r="D17" s="262"/>
      <c r="E17" s="262"/>
      <c r="F17" s="262"/>
      <c r="G17" s="262"/>
      <c r="H17" s="262"/>
      <c r="I17" s="171">
        <f t="shared" si="1"/>
        <v>0</v>
      </c>
      <c r="J17" s="85">
        <f>'K-Hilfe Personalkosten'!R14+'K-Hilfe Personalkosten'!D29</f>
        <v>0</v>
      </c>
      <c r="K17" s="85">
        <f>'K-Hilfe Personalkosten'!S14+'K-Hilfe Personalkosten'!E29</f>
        <v>0</v>
      </c>
      <c r="L17" s="85">
        <f>'K-Hilfe Personalkosten'!T14+'K-Hilfe Personalkosten'!F29</f>
        <v>0</v>
      </c>
      <c r="M17" s="182">
        <f>'K-Hilfe Personalkosten'!U14+'K-Hilfe Personalkosten'!G29</f>
        <v>0</v>
      </c>
    </row>
    <row r="18" spans="2:15" s="21" customFormat="1" ht="15.75" x14ac:dyDescent="0.25">
      <c r="B18" s="177"/>
      <c r="C18" s="262" t="str">
        <f>'K-Hilfe Personalkosten'!B15&amp;"; "&amp;'K-Hilfe Personalkosten'!C15&amp;"; "&amp;'K-Hilfe Personalkosten'!E15</f>
        <v xml:space="preserve">; ; </v>
      </c>
      <c r="D18" s="262"/>
      <c r="E18" s="262"/>
      <c r="F18" s="262"/>
      <c r="G18" s="262"/>
      <c r="H18" s="262"/>
      <c r="I18" s="171">
        <f t="shared" si="1"/>
        <v>0</v>
      </c>
      <c r="J18" s="85">
        <f>'K-Hilfe Personalkosten'!R15+'K-Hilfe Personalkosten'!D30</f>
        <v>0</v>
      </c>
      <c r="K18" s="85">
        <f>'K-Hilfe Personalkosten'!S15+'K-Hilfe Personalkosten'!E30</f>
        <v>0</v>
      </c>
      <c r="L18" s="85">
        <f>'K-Hilfe Personalkosten'!T15+'K-Hilfe Personalkosten'!F30</f>
        <v>0</v>
      </c>
      <c r="M18" s="182">
        <f>'K-Hilfe Personalkosten'!U15+'K-Hilfe Personalkosten'!G30</f>
        <v>0</v>
      </c>
    </row>
    <row r="19" spans="2:15" s="21" customFormat="1" ht="15.75" x14ac:dyDescent="0.25">
      <c r="B19" s="177"/>
      <c r="C19" s="262" t="str">
        <f>'K-Hilfe Personalkosten'!B16&amp;"; "&amp;'K-Hilfe Personalkosten'!C16&amp;"; "&amp;'K-Hilfe Personalkosten'!E16</f>
        <v xml:space="preserve">; ; </v>
      </c>
      <c r="D19" s="262"/>
      <c r="E19" s="262"/>
      <c r="F19" s="262"/>
      <c r="G19" s="262"/>
      <c r="H19" s="262"/>
      <c r="I19" s="171">
        <f t="shared" si="1"/>
        <v>0</v>
      </c>
      <c r="J19" s="85">
        <f>'K-Hilfe Personalkosten'!R16+'K-Hilfe Personalkosten'!D31</f>
        <v>0</v>
      </c>
      <c r="K19" s="85">
        <f>'K-Hilfe Personalkosten'!S16+'K-Hilfe Personalkosten'!E31</f>
        <v>0</v>
      </c>
      <c r="L19" s="85">
        <f>'K-Hilfe Personalkosten'!T16+'K-Hilfe Personalkosten'!F31</f>
        <v>0</v>
      </c>
      <c r="M19" s="182">
        <f>'K-Hilfe Personalkosten'!U16+'K-Hilfe Personalkosten'!G31</f>
        <v>0</v>
      </c>
    </row>
    <row r="20" spans="2:15" s="21" customFormat="1" ht="15.75" x14ac:dyDescent="0.25">
      <c r="B20" s="177"/>
      <c r="C20" s="262" t="str">
        <f>'K-Hilfe Personalkosten'!B17&amp;"; "&amp;'K-Hilfe Personalkosten'!C17&amp;"; "&amp;'K-Hilfe Personalkosten'!E17</f>
        <v xml:space="preserve">; ; </v>
      </c>
      <c r="D20" s="262"/>
      <c r="E20" s="262"/>
      <c r="F20" s="262"/>
      <c r="G20" s="262"/>
      <c r="H20" s="262"/>
      <c r="I20" s="171">
        <f t="shared" si="1"/>
        <v>0</v>
      </c>
      <c r="J20" s="85">
        <f>'K-Hilfe Personalkosten'!R17+'K-Hilfe Personalkosten'!D32</f>
        <v>0</v>
      </c>
      <c r="K20" s="85">
        <f>'K-Hilfe Personalkosten'!S17+'K-Hilfe Personalkosten'!E32</f>
        <v>0</v>
      </c>
      <c r="L20" s="85">
        <f>'K-Hilfe Personalkosten'!T17+'K-Hilfe Personalkosten'!F32</f>
        <v>0</v>
      </c>
      <c r="M20" s="182">
        <f>'K-Hilfe Personalkosten'!U17+'K-Hilfe Personalkosten'!G32</f>
        <v>0</v>
      </c>
    </row>
    <row r="21" spans="2:15" s="21" customFormat="1" ht="9.75" customHeight="1" x14ac:dyDescent="0.25">
      <c r="B21" s="175"/>
      <c r="C21" s="242"/>
      <c r="D21" s="242"/>
      <c r="E21" s="242"/>
      <c r="F21" s="242"/>
      <c r="G21" s="242"/>
      <c r="H21" s="242"/>
      <c r="I21" s="169"/>
      <c r="J21" s="2"/>
      <c r="K21" s="6"/>
      <c r="L21" s="6"/>
      <c r="M21" s="176"/>
    </row>
    <row r="22" spans="2:15" s="21" customFormat="1" ht="15.75" x14ac:dyDescent="0.25">
      <c r="B22" s="180" t="s">
        <v>45</v>
      </c>
      <c r="C22" s="62" t="s">
        <v>108</v>
      </c>
      <c r="D22" s="62"/>
      <c r="E22" s="62"/>
      <c r="F22" s="62"/>
      <c r="G22" s="62"/>
      <c r="H22" s="62"/>
      <c r="I22" s="169">
        <f>SUM(J22:M22)</f>
        <v>0</v>
      </c>
      <c r="J22" s="164"/>
      <c r="K22" s="164"/>
      <c r="L22" s="164"/>
      <c r="M22" s="183"/>
    </row>
    <row r="23" spans="2:15" s="21" customFormat="1" ht="9.75" customHeight="1" x14ac:dyDescent="0.25">
      <c r="B23" s="175"/>
      <c r="C23" s="275"/>
      <c r="D23" s="275"/>
      <c r="E23" s="275"/>
      <c r="F23" s="275"/>
      <c r="G23" s="275"/>
      <c r="H23" s="275"/>
      <c r="I23" s="169"/>
      <c r="J23" s="2"/>
      <c r="K23" s="6"/>
      <c r="L23" s="6"/>
      <c r="M23" s="176"/>
    </row>
    <row r="24" spans="2:15" s="21" customFormat="1" ht="25.5" customHeight="1" x14ac:dyDescent="0.25">
      <c r="B24" s="178">
        <v>2</v>
      </c>
      <c r="C24" s="248" t="s">
        <v>61</v>
      </c>
      <c r="D24" s="248"/>
      <c r="E24" s="248"/>
      <c r="F24" s="248"/>
      <c r="G24" s="248"/>
      <c r="H24" s="248"/>
      <c r="I24" s="163">
        <f>SUM(J24:M24)</f>
        <v>0</v>
      </c>
      <c r="J24" s="169">
        <f>ROUND(SUM(J25:J26),2)</f>
        <v>0</v>
      </c>
      <c r="K24" s="169">
        <f t="shared" ref="K24:M24" si="2">ROUND(SUM(K25:K26),2)</f>
        <v>0</v>
      </c>
      <c r="L24" s="169">
        <f t="shared" si="2"/>
        <v>0</v>
      </c>
      <c r="M24" s="179">
        <f t="shared" si="2"/>
        <v>0</v>
      </c>
    </row>
    <row r="25" spans="2:15" s="21" customFormat="1" ht="32.1" customHeight="1" x14ac:dyDescent="0.25">
      <c r="B25" s="180" t="s">
        <v>7</v>
      </c>
      <c r="C25" s="261" t="s">
        <v>116</v>
      </c>
      <c r="D25" s="261"/>
      <c r="E25" s="261"/>
      <c r="F25" s="261"/>
      <c r="G25" s="261"/>
      <c r="H25" s="261"/>
      <c r="I25" s="169">
        <f>SUM(J25:M25)</f>
        <v>0</v>
      </c>
      <c r="J25" s="85">
        <f>'K-Hilfe Honorare'!G22</f>
        <v>0</v>
      </c>
      <c r="K25" s="85">
        <f>'K-Hilfe Honorare'!I22</f>
        <v>0</v>
      </c>
      <c r="L25" s="85">
        <f>'K-Hilfe Honorare'!K22</f>
        <v>0</v>
      </c>
      <c r="M25" s="182">
        <f>'K-Hilfe Honorare'!M22</f>
        <v>0</v>
      </c>
    </row>
    <row r="26" spans="2:15" s="21" customFormat="1" ht="58.5" customHeight="1" x14ac:dyDescent="0.25">
      <c r="B26" s="180" t="s">
        <v>8</v>
      </c>
      <c r="C26" s="261" t="s">
        <v>97</v>
      </c>
      <c r="D26" s="261"/>
      <c r="E26" s="261"/>
      <c r="F26" s="261"/>
      <c r="G26" s="261"/>
      <c r="H26" s="261"/>
      <c r="I26" s="169">
        <f t="shared" ref="I26:I32" si="3">SUM(J26:M26)</f>
        <v>0</v>
      </c>
      <c r="J26" s="85">
        <f>'K-Hilfe Ext. Auftragsvergabe'!C21</f>
        <v>0</v>
      </c>
      <c r="K26" s="85">
        <f>'K-Hilfe Ext. Auftragsvergabe'!D21</f>
        <v>0</v>
      </c>
      <c r="L26" s="85">
        <f>'K-Hilfe Ext. Auftragsvergabe'!E21</f>
        <v>0</v>
      </c>
      <c r="M26" s="182">
        <f>'K-Hilfe Ext. Auftragsvergabe'!F21</f>
        <v>0</v>
      </c>
    </row>
    <row r="27" spans="2:15" s="21" customFormat="1" ht="21" customHeight="1" x14ac:dyDescent="0.25">
      <c r="B27" s="184" t="s">
        <v>55</v>
      </c>
      <c r="C27" s="260" t="s">
        <v>54</v>
      </c>
      <c r="D27" s="260"/>
      <c r="E27" s="260"/>
      <c r="F27" s="260"/>
      <c r="G27" s="260"/>
      <c r="H27" s="260"/>
      <c r="I27" s="169">
        <f t="shared" si="3"/>
        <v>0</v>
      </c>
      <c r="J27" s="169">
        <f>ROUND(SUM(J28:J29),2)</f>
        <v>0</v>
      </c>
      <c r="K27" s="169">
        <f>ROUND(SUM(K28:K29),2)</f>
        <v>0</v>
      </c>
      <c r="L27" s="169">
        <f>ROUND(SUM(L28:L29),2)</f>
        <v>0</v>
      </c>
      <c r="M27" s="179">
        <f>ROUND(SUM(M28:M29),2)</f>
        <v>0</v>
      </c>
    </row>
    <row r="28" spans="2:15" s="21" customFormat="1" ht="42.75" customHeight="1" x14ac:dyDescent="0.25">
      <c r="B28" s="180" t="s">
        <v>47</v>
      </c>
      <c r="C28" s="261" t="s">
        <v>113</v>
      </c>
      <c r="D28" s="261"/>
      <c r="E28" s="261"/>
      <c r="F28" s="261"/>
      <c r="G28" s="261"/>
      <c r="H28" s="261"/>
      <c r="I28" s="169">
        <f t="shared" si="3"/>
        <v>0</v>
      </c>
      <c r="J28" s="85">
        <f>'K-Hilfe Projektbez.Anschaffung.'!C21</f>
        <v>0</v>
      </c>
      <c r="K28" s="85">
        <f>'K-Hilfe Projektbez.Anschaffung.'!D21</f>
        <v>0</v>
      </c>
      <c r="L28" s="85">
        <f>'K-Hilfe Projektbez.Anschaffung.'!E21</f>
        <v>0</v>
      </c>
      <c r="M28" s="182">
        <f>'K-Hilfe Projektbez.Anschaffung.'!F21</f>
        <v>0</v>
      </c>
    </row>
    <row r="29" spans="2:15" s="21" customFormat="1" ht="58.5" customHeight="1" x14ac:dyDescent="0.25">
      <c r="B29" s="180" t="s">
        <v>56</v>
      </c>
      <c r="C29" s="274" t="s">
        <v>98</v>
      </c>
      <c r="D29" s="274"/>
      <c r="E29" s="274"/>
      <c r="F29" s="274"/>
      <c r="G29" s="274"/>
      <c r="H29" s="274"/>
      <c r="I29" s="169">
        <f t="shared" si="3"/>
        <v>0</v>
      </c>
      <c r="J29" s="85">
        <f>'K-Hilfe Sonstige Sachausgaben'!C21</f>
        <v>0</v>
      </c>
      <c r="K29" s="85">
        <f>'K-Hilfe Sonstige Sachausgaben'!D21</f>
        <v>0</v>
      </c>
      <c r="L29" s="85">
        <f>'K-Hilfe Sonstige Sachausgaben'!E21</f>
        <v>0</v>
      </c>
      <c r="M29" s="182">
        <f>'K-Hilfe Sonstige Sachausgaben'!F21</f>
        <v>0</v>
      </c>
      <c r="O29" s="33"/>
    </row>
    <row r="30" spans="2:15" s="21" customFormat="1" ht="21" customHeight="1" x14ac:dyDescent="0.25">
      <c r="B30" s="184" t="s">
        <v>57</v>
      </c>
      <c r="C30" s="248" t="s">
        <v>46</v>
      </c>
      <c r="D30" s="248"/>
      <c r="E30" s="248"/>
      <c r="F30" s="248"/>
      <c r="G30" s="248"/>
      <c r="H30" s="248"/>
      <c r="I30" s="169">
        <f t="shared" si="3"/>
        <v>0</v>
      </c>
      <c r="J30" s="169">
        <f>ROUND(SUM(J31:J32),2)</f>
        <v>0</v>
      </c>
      <c r="K30" s="169">
        <f t="shared" ref="K30:M30" si="4">ROUND(SUM(K31:K32),2)</f>
        <v>0</v>
      </c>
      <c r="L30" s="169">
        <f t="shared" si="4"/>
        <v>0</v>
      </c>
      <c r="M30" s="179">
        <f t="shared" si="4"/>
        <v>0</v>
      </c>
    </row>
    <row r="31" spans="2:15" s="21" customFormat="1" ht="38.25" customHeight="1" x14ac:dyDescent="0.25">
      <c r="B31" s="180" t="s">
        <v>3</v>
      </c>
      <c r="C31" s="247" t="s">
        <v>68</v>
      </c>
      <c r="D31" s="247"/>
      <c r="E31" s="247"/>
      <c r="F31" s="247"/>
      <c r="G31" s="247"/>
      <c r="H31" s="247"/>
      <c r="I31" s="169">
        <f t="shared" si="3"/>
        <v>0</v>
      </c>
      <c r="J31" s="85">
        <f>'K-Hilfe Mietausgaben'!C37</f>
        <v>0</v>
      </c>
      <c r="K31" s="85">
        <f>'K-Hilfe Mietausgaben'!D37</f>
        <v>0</v>
      </c>
      <c r="L31" s="85">
        <f>'K-Hilfe Mietausgaben'!E37</f>
        <v>0</v>
      </c>
      <c r="M31" s="182">
        <f>'K-Hilfe Mietausgaben'!F37</f>
        <v>0</v>
      </c>
    </row>
    <row r="32" spans="2:15" s="21" customFormat="1" ht="70.5" customHeight="1" x14ac:dyDescent="0.25">
      <c r="B32" s="180" t="s">
        <v>4</v>
      </c>
      <c r="C32" s="246" t="s">
        <v>99</v>
      </c>
      <c r="D32" s="246"/>
      <c r="E32" s="246"/>
      <c r="F32" s="246"/>
      <c r="G32" s="246"/>
      <c r="H32" s="246"/>
      <c r="I32" s="169">
        <f t="shared" si="3"/>
        <v>0</v>
      </c>
      <c r="J32" s="85">
        <f>SUM('K-Hilfe Betriebskostenpauschale'!D25:D27)</f>
        <v>0</v>
      </c>
      <c r="K32" s="85">
        <f>SUM('K-Hilfe Betriebskostenpauschale'!D29:D31)</f>
        <v>0</v>
      </c>
      <c r="L32" s="85">
        <f>SUM('K-Hilfe Betriebskostenpauschale'!D33:D35)</f>
        <v>0</v>
      </c>
      <c r="M32" s="182">
        <f>SUM('K-Hilfe Betriebskostenpauschale'!D37:D39)</f>
        <v>0</v>
      </c>
    </row>
    <row r="33" spans="2:14" s="21" customFormat="1" ht="47.25" customHeight="1" x14ac:dyDescent="0.2">
      <c r="B33" s="184" t="s">
        <v>62</v>
      </c>
      <c r="C33" s="245" t="s">
        <v>100</v>
      </c>
      <c r="D33" s="245"/>
      <c r="E33" s="245"/>
      <c r="F33" s="245"/>
      <c r="G33" s="245"/>
      <c r="H33" s="245"/>
      <c r="I33" s="170">
        <f>SUM(J33:M33)</f>
        <v>0</v>
      </c>
      <c r="J33" s="170">
        <f>IF($X$5=1,ROUND((J11+J24+J27+J30+J36)*0.07,2),0)</f>
        <v>0</v>
      </c>
      <c r="K33" s="170">
        <f t="shared" ref="K33:M33" si="5">IF($X$5=1,ROUND((K11+K24+K27+K30+K36)*0.07,2),0)</f>
        <v>0</v>
      </c>
      <c r="L33" s="170">
        <f t="shared" si="5"/>
        <v>0</v>
      </c>
      <c r="M33" s="185">
        <f t="shared" si="5"/>
        <v>0</v>
      </c>
    </row>
    <row r="34" spans="2:14" s="21" customFormat="1" ht="9.1999999999999993" customHeight="1" x14ac:dyDescent="0.25">
      <c r="B34" s="175"/>
      <c r="C34" s="249"/>
      <c r="D34" s="249"/>
      <c r="E34" s="249"/>
      <c r="F34" s="249"/>
      <c r="G34" s="249"/>
      <c r="H34" s="249"/>
      <c r="I34" s="169"/>
      <c r="J34" s="8"/>
      <c r="K34" s="8"/>
      <c r="L34" s="8"/>
      <c r="M34" s="186"/>
    </row>
    <row r="35" spans="2:14" s="21" customFormat="1" ht="20.25" customHeight="1" x14ac:dyDescent="0.25">
      <c r="B35" s="187">
        <v>6</v>
      </c>
      <c r="C35" s="244" t="s">
        <v>51</v>
      </c>
      <c r="D35" s="244"/>
      <c r="E35" s="244"/>
      <c r="F35" s="244"/>
      <c r="G35" s="244"/>
      <c r="H35" s="244"/>
      <c r="I35" s="163">
        <f>SUM(J35:M35)</f>
        <v>0</v>
      </c>
      <c r="J35" s="169">
        <f>SUM(J36:J37)</f>
        <v>0</v>
      </c>
      <c r="K35" s="169">
        <f>SUM(K36:K37)</f>
        <v>0</v>
      </c>
      <c r="L35" s="169">
        <f>SUM(L36:L37)</f>
        <v>0</v>
      </c>
      <c r="M35" s="179">
        <f>SUM(M36:M37)</f>
        <v>0</v>
      </c>
    </row>
    <row r="36" spans="2:14" s="21" customFormat="1" ht="30" customHeight="1" x14ac:dyDescent="0.25">
      <c r="B36" s="180" t="s">
        <v>58</v>
      </c>
      <c r="C36" s="272" t="s">
        <v>49</v>
      </c>
      <c r="D36" s="272"/>
      <c r="E36" s="272"/>
      <c r="F36" s="272"/>
      <c r="G36" s="272"/>
      <c r="H36" s="272"/>
      <c r="I36" s="169">
        <f>SUM(J36:M36)</f>
        <v>0</v>
      </c>
      <c r="J36" s="164">
        <v>0</v>
      </c>
      <c r="K36" s="164">
        <v>0</v>
      </c>
      <c r="L36" s="164">
        <v>0</v>
      </c>
      <c r="M36" s="183">
        <v>0</v>
      </c>
      <c r="N36" s="34"/>
    </row>
    <row r="37" spans="2:14" s="21" customFormat="1" ht="58.5" customHeight="1" x14ac:dyDescent="0.25">
      <c r="B37" s="180" t="s">
        <v>59</v>
      </c>
      <c r="C37" s="272" t="s">
        <v>50</v>
      </c>
      <c r="D37" s="272"/>
      <c r="E37" s="272"/>
      <c r="F37" s="272"/>
      <c r="G37" s="272"/>
      <c r="H37" s="272"/>
      <c r="I37" s="169">
        <f>SUM(J37:M37)</f>
        <v>0</v>
      </c>
      <c r="J37" s="164">
        <v>0</v>
      </c>
      <c r="K37" s="164">
        <v>0</v>
      </c>
      <c r="L37" s="164">
        <v>0</v>
      </c>
      <c r="M37" s="183">
        <v>0</v>
      </c>
    </row>
    <row r="38" spans="2:14" s="21" customFormat="1" ht="39.75" customHeight="1" x14ac:dyDescent="0.25">
      <c r="B38" s="177">
        <v>7</v>
      </c>
      <c r="C38" s="271" t="s">
        <v>67</v>
      </c>
      <c r="D38" s="271"/>
      <c r="E38" s="271"/>
      <c r="F38" s="271"/>
      <c r="G38" s="271"/>
      <c r="H38" s="271"/>
      <c r="I38" s="163">
        <f>SUM(J38:M38)</f>
        <v>0</v>
      </c>
      <c r="J38" s="164">
        <v>0</v>
      </c>
      <c r="K38" s="164">
        <v>0</v>
      </c>
      <c r="L38" s="164">
        <v>0</v>
      </c>
      <c r="M38" s="183">
        <v>0</v>
      </c>
    </row>
    <row r="39" spans="2:14" s="21" customFormat="1" ht="9.1999999999999993" customHeight="1" x14ac:dyDescent="0.25">
      <c r="B39" s="175"/>
      <c r="C39" s="242"/>
      <c r="D39" s="242"/>
      <c r="E39" s="242"/>
      <c r="F39" s="242"/>
      <c r="G39" s="242"/>
      <c r="H39" s="242"/>
      <c r="I39" s="169"/>
      <c r="J39" s="2"/>
      <c r="K39" s="6"/>
      <c r="L39" s="6"/>
      <c r="M39" s="176"/>
    </row>
    <row r="40" spans="2:14" s="21" customFormat="1" ht="39.75" customHeight="1" x14ac:dyDescent="0.25">
      <c r="B40" s="178">
        <v>8</v>
      </c>
      <c r="C40" s="270" t="s">
        <v>63</v>
      </c>
      <c r="D40" s="270"/>
      <c r="E40" s="270"/>
      <c r="F40" s="270"/>
      <c r="G40" s="270"/>
      <c r="H40" s="270"/>
      <c r="I40" s="163">
        <f>SUM(J40:M40)</f>
        <v>0</v>
      </c>
      <c r="J40" s="194">
        <f>J11+J24+J27+J30+J33+J35-J38</f>
        <v>0</v>
      </c>
      <c r="K40" s="194">
        <f>K11+K24+K27+K30+K33+K35-K38</f>
        <v>0</v>
      </c>
      <c r="L40" s="194">
        <f>L11+L24+L27+L30+L33+L35-L38</f>
        <v>0</v>
      </c>
      <c r="M40" s="195">
        <f>M11+M24+M27+M30+M33+M35-M38</f>
        <v>0</v>
      </c>
    </row>
    <row r="41" spans="2:14" s="35" customFormat="1" ht="7.5" customHeight="1" x14ac:dyDescent="0.25">
      <c r="B41" s="175"/>
      <c r="C41" s="243"/>
      <c r="D41" s="243"/>
      <c r="E41" s="243"/>
      <c r="F41" s="243"/>
      <c r="G41" s="243"/>
      <c r="H41" s="243"/>
      <c r="I41" s="169"/>
      <c r="J41" s="2"/>
      <c r="K41" s="7"/>
      <c r="L41" s="7"/>
      <c r="M41" s="188"/>
    </row>
    <row r="42" spans="2:14" s="21" customFormat="1" ht="45.75" customHeight="1" x14ac:dyDescent="0.25">
      <c r="B42" s="177">
        <v>9</v>
      </c>
      <c r="C42" s="271" t="s">
        <v>64</v>
      </c>
      <c r="D42" s="271"/>
      <c r="E42" s="271"/>
      <c r="F42" s="271"/>
      <c r="G42" s="271"/>
      <c r="H42" s="271"/>
      <c r="I42" s="163">
        <f>SUM(J42:M42)</f>
        <v>0</v>
      </c>
      <c r="J42" s="164">
        <v>0</v>
      </c>
      <c r="K42" s="164">
        <v>0</v>
      </c>
      <c r="L42" s="164">
        <v>0</v>
      </c>
      <c r="M42" s="183">
        <v>0</v>
      </c>
    </row>
    <row r="43" spans="2:14" s="21" customFormat="1" ht="9.1999999999999993" customHeight="1" x14ac:dyDescent="0.25">
      <c r="B43" s="175"/>
      <c r="C43" s="242"/>
      <c r="D43" s="242"/>
      <c r="E43" s="242"/>
      <c r="F43" s="242"/>
      <c r="G43" s="242"/>
      <c r="H43" s="242"/>
      <c r="I43" s="169"/>
      <c r="J43" s="2"/>
      <c r="K43" s="6"/>
      <c r="L43" s="6"/>
      <c r="M43" s="176"/>
    </row>
    <row r="44" spans="2:14" s="21" customFormat="1" ht="31.5" customHeight="1" x14ac:dyDescent="0.25">
      <c r="B44" s="177">
        <v>10</v>
      </c>
      <c r="C44" s="271" t="s">
        <v>65</v>
      </c>
      <c r="D44" s="271"/>
      <c r="E44" s="271"/>
      <c r="F44" s="271"/>
      <c r="G44" s="271"/>
      <c r="H44" s="271"/>
      <c r="I44" s="163">
        <f>SUM(J44:M44)</f>
        <v>0</v>
      </c>
      <c r="J44" s="164">
        <v>0</v>
      </c>
      <c r="K44" s="164">
        <v>0</v>
      </c>
      <c r="L44" s="164">
        <v>0</v>
      </c>
      <c r="M44" s="183">
        <v>0</v>
      </c>
    </row>
    <row r="45" spans="2:14" s="21" customFormat="1" ht="9.1999999999999993" customHeight="1" x14ac:dyDescent="0.25">
      <c r="B45" s="175"/>
      <c r="C45" s="242"/>
      <c r="D45" s="242"/>
      <c r="E45" s="242"/>
      <c r="F45" s="242"/>
      <c r="G45" s="242"/>
      <c r="H45" s="242"/>
      <c r="I45" s="169"/>
      <c r="J45" s="2"/>
      <c r="K45" s="6"/>
      <c r="L45" s="6"/>
      <c r="M45" s="176"/>
    </row>
    <row r="46" spans="2:14" s="21" customFormat="1" ht="31.7" customHeight="1" x14ac:dyDescent="0.25">
      <c r="B46" s="178">
        <v>11</v>
      </c>
      <c r="C46" s="270" t="s">
        <v>66</v>
      </c>
      <c r="D46" s="270"/>
      <c r="E46" s="270"/>
      <c r="F46" s="270"/>
      <c r="G46" s="270"/>
      <c r="H46" s="270"/>
      <c r="I46" s="163">
        <f>SUM(J46:M46)</f>
        <v>0</v>
      </c>
      <c r="J46" s="169">
        <f>J40-J42-J44</f>
        <v>0</v>
      </c>
      <c r="K46" s="169">
        <f>K40-K42-K44</f>
        <v>0</v>
      </c>
      <c r="L46" s="169">
        <f>L40-L42-L44</f>
        <v>0</v>
      </c>
      <c r="M46" s="179">
        <f>M40-M42-M44</f>
        <v>0</v>
      </c>
    </row>
    <row r="47" spans="2:14" s="21" customFormat="1" ht="13.35" customHeight="1" thickBot="1" x14ac:dyDescent="0.3">
      <c r="B47" s="189"/>
      <c r="C47" s="241"/>
      <c r="D47" s="241"/>
      <c r="E47" s="241"/>
      <c r="F47" s="241"/>
      <c r="G47" s="241"/>
      <c r="H47" s="241"/>
      <c r="I47" s="190"/>
      <c r="J47" s="191"/>
      <c r="K47" s="192"/>
      <c r="L47" s="192"/>
      <c r="M47" s="193"/>
    </row>
    <row r="48" spans="2:14" s="21" customFormat="1" ht="20.100000000000001" customHeight="1" x14ac:dyDescent="0.2">
      <c r="B48" s="265"/>
      <c r="C48" s="265"/>
      <c r="D48" s="265"/>
      <c r="E48" s="265"/>
      <c r="F48" s="265"/>
      <c r="G48" s="265"/>
      <c r="H48" s="265"/>
      <c r="I48" s="265"/>
      <c r="J48" s="265"/>
      <c r="K48" s="265"/>
      <c r="L48" s="265"/>
      <c r="M48" s="56"/>
    </row>
    <row r="49" spans="2:13" s="21" customFormat="1" ht="15.75" x14ac:dyDescent="0.25">
      <c r="B49" s="259" t="s">
        <v>0</v>
      </c>
      <c r="C49" s="259"/>
      <c r="D49" s="259"/>
      <c r="E49" s="259"/>
      <c r="F49" s="259"/>
      <c r="G49" s="259"/>
      <c r="H49" s="259"/>
      <c r="I49" s="259"/>
      <c r="J49" s="259"/>
      <c r="K49" s="259"/>
      <c r="L49" s="259"/>
      <c r="M49" s="139"/>
    </row>
    <row r="50" spans="2:13" s="36" customFormat="1" ht="79.5" customHeight="1" x14ac:dyDescent="0.2">
      <c r="B50" s="333" t="s">
        <v>151</v>
      </c>
      <c r="C50" s="258"/>
      <c r="D50" s="258"/>
      <c r="E50" s="258"/>
      <c r="F50" s="258"/>
      <c r="G50" s="258"/>
      <c r="H50" s="258"/>
      <c r="I50" s="258"/>
      <c r="J50" s="258"/>
      <c r="K50" s="258"/>
      <c r="L50" s="258"/>
      <c r="M50" s="84"/>
    </row>
    <row r="51" spans="2:13" s="21" customFormat="1" ht="117.75" customHeight="1" x14ac:dyDescent="0.2">
      <c r="B51" s="251" t="s">
        <v>112</v>
      </c>
      <c r="C51" s="251"/>
      <c r="D51" s="251"/>
      <c r="E51" s="251"/>
      <c r="F51" s="251"/>
      <c r="G51" s="251"/>
      <c r="H51" s="251"/>
      <c r="I51" s="251"/>
      <c r="J51" s="251"/>
      <c r="K51" s="251"/>
      <c r="L51" s="251"/>
      <c r="M51" s="54"/>
    </row>
    <row r="52" spans="2:13" s="21" customFormat="1" ht="78.75" customHeight="1" x14ac:dyDescent="0.2">
      <c r="B52" s="254" t="s">
        <v>60</v>
      </c>
      <c r="C52" s="254"/>
      <c r="D52" s="254"/>
      <c r="E52" s="254"/>
      <c r="F52" s="254"/>
      <c r="G52" s="254"/>
      <c r="H52" s="254"/>
      <c r="I52" s="254"/>
      <c r="J52" s="254"/>
      <c r="K52" s="254"/>
      <c r="L52" s="254"/>
      <c r="M52" s="52"/>
    </row>
    <row r="53" spans="2:13" s="21" customFormat="1" ht="4.5" customHeight="1" x14ac:dyDescent="0.2">
      <c r="B53" s="253"/>
      <c r="C53" s="253"/>
      <c r="D53" s="253"/>
      <c r="E53" s="253"/>
      <c r="F53" s="253"/>
      <c r="G53" s="253"/>
      <c r="H53" s="253"/>
      <c r="I53" s="253"/>
      <c r="J53" s="253"/>
      <c r="K53" s="253"/>
      <c r="L53" s="253"/>
      <c r="M53" s="140"/>
    </row>
    <row r="54" spans="2:13" s="21" customFormat="1" ht="39.75" customHeight="1" x14ac:dyDescent="0.25">
      <c r="B54" s="256" t="s">
        <v>115</v>
      </c>
      <c r="C54" s="257"/>
      <c r="D54" s="257"/>
      <c r="E54" s="257"/>
      <c r="F54" s="257"/>
      <c r="G54" s="257"/>
      <c r="H54" s="257"/>
      <c r="I54" s="257"/>
      <c r="J54" s="257"/>
      <c r="K54" s="257"/>
      <c r="L54" s="257"/>
      <c r="M54" s="53"/>
    </row>
    <row r="55" spans="2:13" ht="15" customHeight="1" x14ac:dyDescent="0.2">
      <c r="B55" s="255"/>
      <c r="C55" s="255"/>
      <c r="D55" s="255"/>
      <c r="E55" s="255"/>
      <c r="F55" s="255"/>
      <c r="G55" s="255"/>
      <c r="H55" s="255"/>
      <c r="I55" s="255"/>
      <c r="J55" s="255"/>
      <c r="K55" s="255"/>
      <c r="L55" s="255"/>
      <c r="M55" s="51"/>
    </row>
    <row r="56" spans="2:13" ht="15" customHeight="1" x14ac:dyDescent="0.2">
      <c r="B56" s="252"/>
      <c r="C56" s="252"/>
      <c r="D56" s="252"/>
      <c r="E56" s="252"/>
      <c r="F56" s="252"/>
      <c r="G56" s="252"/>
      <c r="H56" s="252"/>
      <c r="I56" s="252"/>
      <c r="J56" s="252"/>
      <c r="K56" s="252"/>
      <c r="L56" s="252"/>
      <c r="M56" s="50"/>
    </row>
    <row r="57" spans="2:13" ht="15" customHeight="1" x14ac:dyDescent="0.2"/>
    <row r="58" spans="2:13" ht="15" customHeight="1" x14ac:dyDescent="0.2"/>
    <row r="59" spans="2:13" ht="15" customHeight="1" x14ac:dyDescent="0.2"/>
    <row r="60" spans="2:13" ht="15" customHeight="1" x14ac:dyDescent="0.2"/>
    <row r="61" spans="2:13" ht="15" customHeight="1" x14ac:dyDescent="0.2"/>
    <row r="62" spans="2:13" ht="15" customHeight="1" x14ac:dyDescent="0.2"/>
    <row r="63" spans="2:13" ht="15" customHeight="1" x14ac:dyDescent="0.2"/>
    <row r="64" spans="2:13" ht="15" customHeight="1" x14ac:dyDescent="0.2"/>
    <row r="65" ht="15" customHeight="1" x14ac:dyDescent="0.2"/>
    <row r="66" ht="15" customHeight="1" x14ac:dyDescent="0.2"/>
    <row r="67" ht="15" customHeight="1" x14ac:dyDescent="0.2"/>
  </sheetData>
  <sheetProtection algorithmName="SHA-512" hashValue="EVqy86yk4r8nmCosTO1oaN7stWwe4glGeZMw19yA5gepshmQMP9XRxx6k04UDFdljuuGh+Y+krW2IxvqedgelQ==" saltValue="eDKGelxEO4EA4x5wVuRnnA==" spinCount="100000" sheet="1" insertRows="0"/>
  <mergeCells count="53">
    <mergeCell ref="C15:H15"/>
    <mergeCell ref="C14:H14"/>
    <mergeCell ref="C13:H13"/>
    <mergeCell ref="C23:H23"/>
    <mergeCell ref="C21:H21"/>
    <mergeCell ref="B5:C5"/>
    <mergeCell ref="B48:L48"/>
    <mergeCell ref="B6:C6"/>
    <mergeCell ref="B4:C4"/>
    <mergeCell ref="B7:C7"/>
    <mergeCell ref="C46:H46"/>
    <mergeCell ref="C44:H44"/>
    <mergeCell ref="C42:H42"/>
    <mergeCell ref="C40:H40"/>
    <mergeCell ref="C38:H38"/>
    <mergeCell ref="C37:H37"/>
    <mergeCell ref="C36:H36"/>
    <mergeCell ref="C20:H20"/>
    <mergeCell ref="C11:H11"/>
    <mergeCell ref="C29:H29"/>
    <mergeCell ref="C28:H28"/>
    <mergeCell ref="C12:H12"/>
    <mergeCell ref="B51:L51"/>
    <mergeCell ref="B56:L56"/>
    <mergeCell ref="B53:L53"/>
    <mergeCell ref="B52:L52"/>
    <mergeCell ref="B55:L55"/>
    <mergeCell ref="B54:L54"/>
    <mergeCell ref="B50:L50"/>
    <mergeCell ref="B49:L49"/>
    <mergeCell ref="C27:H27"/>
    <mergeCell ref="C26:H26"/>
    <mergeCell ref="C25:H25"/>
    <mergeCell ref="C19:H19"/>
    <mergeCell ref="C18:H18"/>
    <mergeCell ref="C17:H17"/>
    <mergeCell ref="C16:H16"/>
    <mergeCell ref="B2:M2"/>
    <mergeCell ref="D4:H4"/>
    <mergeCell ref="D5:H5"/>
    <mergeCell ref="C10:H10"/>
    <mergeCell ref="C47:H47"/>
    <mergeCell ref="C45:H45"/>
    <mergeCell ref="C43:H43"/>
    <mergeCell ref="C41:H41"/>
    <mergeCell ref="C39:H39"/>
    <mergeCell ref="C35:H35"/>
    <mergeCell ref="C33:H33"/>
    <mergeCell ref="C32:H32"/>
    <mergeCell ref="C31:H31"/>
    <mergeCell ref="C30:H30"/>
    <mergeCell ref="C34:H34"/>
    <mergeCell ref="C24:H24"/>
  </mergeCells>
  <phoneticPr fontId="0" type="noConversion"/>
  <printOptions horizontalCentered="1"/>
  <pageMargins left="0.59055118110236227" right="0.59055118110236227" top="1.1811023622047245" bottom="0.78740157480314965" header="0.70866141732283472" footer="0.51181102362204722"/>
  <pageSetup paperSize="9" scale="54" fitToHeight="2" orientation="portrait" r:id="rId1"/>
  <headerFooter>
    <oddHeader>&amp;L&amp;12Programm Sozialer Zusammenhalt - Projektfonds
Anlage 1 zur Projektskizze&amp;R&amp;12Stand: 12.08.2022</oddHeader>
  </headerFooter>
  <rowBreaks count="1" manualBreakCount="1">
    <brk id="48"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Option Button 9">
              <controlPr defaultSize="0" autoFill="0" autoLine="0" autoPict="0">
                <anchor moveWithCells="1">
                  <from>
                    <xdr:col>10</xdr:col>
                    <xdr:colOff>133350</xdr:colOff>
                    <xdr:row>4</xdr:row>
                    <xdr:rowOff>0</xdr:rowOff>
                  </from>
                  <to>
                    <xdr:col>10</xdr:col>
                    <xdr:colOff>504825</xdr:colOff>
                    <xdr:row>5</xdr:row>
                    <xdr:rowOff>76200</xdr:rowOff>
                  </to>
                </anchor>
              </controlPr>
            </control>
          </mc:Choice>
        </mc:AlternateContent>
        <mc:AlternateContent xmlns:mc="http://schemas.openxmlformats.org/markup-compatibility/2006">
          <mc:Choice Requires="x14">
            <control shapeId="1034" r:id="rId5" name="Option Button 10">
              <controlPr defaultSize="0" autoFill="0" autoLine="0" autoPict="0">
                <anchor moveWithCells="1">
                  <from>
                    <xdr:col>10</xdr:col>
                    <xdr:colOff>133350</xdr:colOff>
                    <xdr:row>4</xdr:row>
                    <xdr:rowOff>209550</xdr:rowOff>
                  </from>
                  <to>
                    <xdr:col>10</xdr:col>
                    <xdr:colOff>676275</xdr:colOff>
                    <xdr:row>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34"/>
  <sheetViews>
    <sheetView workbookViewId="0">
      <selection activeCell="H3" sqref="H3"/>
    </sheetView>
  </sheetViews>
  <sheetFormatPr baseColWidth="10" defaultRowHeight="12.75" x14ac:dyDescent="0.2"/>
  <cols>
    <col min="1" max="1" width="8" customWidth="1"/>
    <col min="2" max="2" width="18.42578125" customWidth="1"/>
    <col min="3" max="3" width="15" customWidth="1"/>
    <col min="4" max="4" width="12.85546875" customWidth="1"/>
    <col min="5" max="5" width="14.42578125" customWidth="1"/>
    <col min="6" max="6" width="13" bestFit="1" customWidth="1"/>
    <col min="7" max="7" width="13" customWidth="1"/>
    <col min="8" max="11" width="11.5703125" bestFit="1" customWidth="1"/>
    <col min="12" max="12" width="14" bestFit="1" customWidth="1"/>
    <col min="13" max="13" width="12.5703125" bestFit="1" customWidth="1"/>
    <col min="14" max="14" width="14.85546875" customWidth="1"/>
    <col min="15" max="15" width="12" customWidth="1"/>
    <col min="17" max="17" width="15.42578125" customWidth="1"/>
    <col min="18" max="18" width="12.85546875" customWidth="1"/>
    <col min="19" max="21" width="11.85546875" customWidth="1"/>
    <col min="22" max="22" width="13.7109375" bestFit="1" customWidth="1"/>
    <col min="23" max="23" width="2.7109375" style="37" customWidth="1"/>
    <col min="24" max="24" width="33.85546875" customWidth="1"/>
  </cols>
  <sheetData>
    <row r="1" spans="1:23" ht="18.75" x14ac:dyDescent="0.3">
      <c r="A1" s="20" t="s">
        <v>36</v>
      </c>
      <c r="B1" s="21"/>
      <c r="C1" s="21"/>
      <c r="D1" s="21"/>
      <c r="E1" s="21"/>
      <c r="F1" s="21"/>
      <c r="H1" s="21"/>
      <c r="I1" s="21"/>
      <c r="J1" s="21"/>
      <c r="K1" s="21"/>
      <c r="L1" s="21"/>
      <c r="M1" s="21"/>
      <c r="N1" s="21"/>
      <c r="O1" s="21"/>
      <c r="P1" s="21"/>
      <c r="R1" s="21"/>
      <c r="S1" s="21"/>
      <c r="T1" s="21"/>
      <c r="U1" s="21"/>
      <c r="V1" s="21"/>
      <c r="W1" s="36"/>
    </row>
    <row r="2" spans="1:23" x14ac:dyDescent="0.2">
      <c r="A2" s="69" t="s">
        <v>149</v>
      </c>
      <c r="B2" s="21"/>
      <c r="C2" s="21"/>
      <c r="D2" s="21"/>
      <c r="E2" s="21"/>
      <c r="F2" s="21"/>
      <c r="G2" s="21"/>
      <c r="H2" s="21"/>
      <c r="I2" s="21"/>
      <c r="J2" s="21"/>
      <c r="K2" s="21"/>
      <c r="L2" s="21"/>
      <c r="M2" s="21"/>
      <c r="N2" s="21"/>
      <c r="O2" s="21"/>
      <c r="P2" s="21"/>
      <c r="Q2" s="21"/>
      <c r="R2" s="21"/>
      <c r="S2" s="21"/>
      <c r="T2" s="21"/>
      <c r="U2" s="21"/>
      <c r="V2" s="21"/>
      <c r="W2" s="36"/>
    </row>
    <row r="3" spans="1:23" x14ac:dyDescent="0.2">
      <c r="A3" s="94" t="s">
        <v>39</v>
      </c>
      <c r="B3" s="95"/>
      <c r="C3" s="95"/>
      <c r="D3" s="22"/>
      <c r="E3" s="22"/>
      <c r="F3" s="21"/>
      <c r="G3" s="21"/>
      <c r="H3" s="21"/>
      <c r="I3" s="21"/>
      <c r="J3" s="21"/>
      <c r="K3" s="21"/>
      <c r="L3" s="21"/>
      <c r="M3" s="21"/>
      <c r="N3" s="21"/>
      <c r="O3" s="21"/>
      <c r="P3" s="21"/>
      <c r="Q3" s="21"/>
      <c r="R3" s="21"/>
      <c r="S3" s="21"/>
      <c r="T3" s="21"/>
      <c r="U3" s="21"/>
      <c r="V3" s="21"/>
      <c r="W3" s="36"/>
    </row>
    <row r="4" spans="1:23" x14ac:dyDescent="0.2">
      <c r="A4" s="119" t="s">
        <v>126</v>
      </c>
      <c r="B4" s="21"/>
      <c r="C4" s="21"/>
      <c r="D4" s="21"/>
      <c r="E4" s="21"/>
      <c r="F4" s="21"/>
      <c r="G4" s="21"/>
      <c r="H4" s="21"/>
      <c r="I4" s="21"/>
      <c r="J4" s="21"/>
      <c r="K4" s="21"/>
      <c r="L4" s="21"/>
      <c r="M4" s="21"/>
      <c r="N4" s="21"/>
      <c r="O4" s="21"/>
      <c r="P4" s="21"/>
      <c r="Q4" s="21"/>
      <c r="R4" s="276"/>
      <c r="S4" s="276"/>
      <c r="T4" s="276"/>
      <c r="U4" s="83"/>
      <c r="V4" s="21"/>
      <c r="W4" s="36"/>
    </row>
    <row r="5" spans="1:23" ht="63.75" customHeight="1" x14ac:dyDescent="0.2">
      <c r="A5" s="281" t="s">
        <v>9</v>
      </c>
      <c r="B5" s="283" t="s">
        <v>105</v>
      </c>
      <c r="C5" s="281" t="s">
        <v>10</v>
      </c>
      <c r="D5" s="281" t="s">
        <v>11</v>
      </c>
      <c r="E5" s="281" t="s">
        <v>118</v>
      </c>
      <c r="F5" s="290" t="s">
        <v>24</v>
      </c>
      <c r="G5" s="281" t="s">
        <v>12</v>
      </c>
      <c r="H5" s="277" t="s">
        <v>13</v>
      </c>
      <c r="I5" s="277" t="s">
        <v>14</v>
      </c>
      <c r="J5" s="277" t="s">
        <v>15</v>
      </c>
      <c r="K5" s="279" t="s">
        <v>25</v>
      </c>
      <c r="L5" s="277" t="s">
        <v>16</v>
      </c>
      <c r="M5" s="277" t="s">
        <v>40</v>
      </c>
      <c r="N5" s="279" t="s">
        <v>27</v>
      </c>
      <c r="O5" s="279" t="s">
        <v>28</v>
      </c>
      <c r="P5" s="279" t="s">
        <v>41</v>
      </c>
      <c r="Q5" s="277" t="s">
        <v>17</v>
      </c>
      <c r="R5" s="285" t="s">
        <v>132</v>
      </c>
      <c r="S5" s="286"/>
      <c r="T5" s="286"/>
      <c r="U5" s="287"/>
      <c r="V5" s="288" t="s">
        <v>26</v>
      </c>
      <c r="W5" s="112"/>
    </row>
    <row r="6" spans="1:23" x14ac:dyDescent="0.2">
      <c r="A6" s="282"/>
      <c r="B6" s="284"/>
      <c r="C6" s="282"/>
      <c r="D6" s="282"/>
      <c r="E6" s="282"/>
      <c r="F6" s="291"/>
      <c r="G6" s="282"/>
      <c r="H6" s="278"/>
      <c r="I6" s="278"/>
      <c r="J6" s="278"/>
      <c r="K6" s="280"/>
      <c r="L6" s="278"/>
      <c r="M6" s="278"/>
      <c r="N6" s="280"/>
      <c r="O6" s="280"/>
      <c r="P6" s="280"/>
      <c r="Q6" s="278"/>
      <c r="R6" s="126">
        <f>'PF - Kosten- und Finanzplan'!J8</f>
        <v>2022</v>
      </c>
      <c r="S6" s="126">
        <f>'PF - Kosten- und Finanzplan'!K8</f>
        <v>2023</v>
      </c>
      <c r="T6" s="126">
        <f>'PF - Kosten- und Finanzplan'!L8</f>
        <v>2024</v>
      </c>
      <c r="U6" s="126">
        <f>'PF - Kosten- und Finanzplan'!M8</f>
        <v>2025</v>
      </c>
      <c r="V6" s="289"/>
      <c r="W6" s="112"/>
    </row>
    <row r="7" spans="1:23" s="41" customFormat="1" ht="9" x14ac:dyDescent="0.15">
      <c r="A7" s="38">
        <v>1</v>
      </c>
      <c r="B7" s="38">
        <f t="shared" ref="B7:T7" si="0">A7+1</f>
        <v>2</v>
      </c>
      <c r="C7" s="38">
        <f t="shared" si="0"/>
        <v>3</v>
      </c>
      <c r="D7" s="38">
        <f t="shared" si="0"/>
        <v>4</v>
      </c>
      <c r="E7" s="38">
        <f t="shared" si="0"/>
        <v>5</v>
      </c>
      <c r="F7" s="39">
        <f t="shared" si="0"/>
        <v>6</v>
      </c>
      <c r="G7" s="39">
        <f t="shared" si="0"/>
        <v>7</v>
      </c>
      <c r="H7" s="40">
        <f t="shared" si="0"/>
        <v>8</v>
      </c>
      <c r="I7" s="40">
        <f t="shared" si="0"/>
        <v>9</v>
      </c>
      <c r="J7" s="40">
        <f t="shared" si="0"/>
        <v>10</v>
      </c>
      <c r="K7" s="40">
        <f t="shared" si="0"/>
        <v>11</v>
      </c>
      <c r="L7" s="40">
        <f t="shared" si="0"/>
        <v>12</v>
      </c>
      <c r="M7" s="40">
        <f t="shared" si="0"/>
        <v>13</v>
      </c>
      <c r="N7" s="40">
        <f t="shared" si="0"/>
        <v>14</v>
      </c>
      <c r="O7" s="40">
        <f t="shared" si="0"/>
        <v>15</v>
      </c>
      <c r="P7" s="40">
        <f t="shared" si="0"/>
        <v>16</v>
      </c>
      <c r="Q7" s="40">
        <f t="shared" si="0"/>
        <v>17</v>
      </c>
      <c r="R7" s="40">
        <f t="shared" si="0"/>
        <v>18</v>
      </c>
      <c r="S7" s="40">
        <f t="shared" si="0"/>
        <v>19</v>
      </c>
      <c r="T7" s="40">
        <f t="shared" si="0"/>
        <v>20</v>
      </c>
      <c r="U7" s="40">
        <f t="shared" ref="U7" si="1">T7+1</f>
        <v>21</v>
      </c>
      <c r="V7" s="40">
        <f t="shared" ref="V7" si="2">U7+1</f>
        <v>22</v>
      </c>
      <c r="W7" s="113"/>
    </row>
    <row r="8" spans="1:23" s="41" customFormat="1" ht="54" x14ac:dyDescent="0.15">
      <c r="A8" s="42"/>
      <c r="B8" s="42" t="s">
        <v>101</v>
      </c>
      <c r="C8" s="42" t="s">
        <v>78</v>
      </c>
      <c r="D8" s="42" t="s">
        <v>78</v>
      </c>
      <c r="E8" s="42" t="s">
        <v>78</v>
      </c>
      <c r="F8" s="42" t="s">
        <v>78</v>
      </c>
      <c r="G8" s="42" t="s">
        <v>78</v>
      </c>
      <c r="H8" s="43" t="s">
        <v>19</v>
      </c>
      <c r="I8" s="43" t="s">
        <v>78</v>
      </c>
      <c r="J8" s="43" t="s">
        <v>78</v>
      </c>
      <c r="K8" s="43" t="s">
        <v>29</v>
      </c>
      <c r="L8" s="43" t="s">
        <v>30</v>
      </c>
      <c r="M8" s="43" t="s">
        <v>20</v>
      </c>
      <c r="N8" s="43" t="s">
        <v>102</v>
      </c>
      <c r="O8" s="43" t="s">
        <v>31</v>
      </c>
      <c r="P8" s="43" t="s">
        <v>32</v>
      </c>
      <c r="Q8" s="43" t="s">
        <v>33</v>
      </c>
      <c r="R8" s="43" t="s">
        <v>78</v>
      </c>
      <c r="S8" s="43" t="s">
        <v>78</v>
      </c>
      <c r="T8" s="43" t="s">
        <v>78</v>
      </c>
      <c r="U8" s="43" t="s">
        <v>78</v>
      </c>
      <c r="V8" s="43" t="s">
        <v>95</v>
      </c>
      <c r="W8" s="114"/>
    </row>
    <row r="9" spans="1:23" x14ac:dyDescent="0.2">
      <c r="A9" s="15" t="s">
        <v>23</v>
      </c>
      <c r="B9" s="16" t="s">
        <v>96</v>
      </c>
      <c r="C9" s="16" t="s">
        <v>22</v>
      </c>
      <c r="D9" s="17" t="s">
        <v>21</v>
      </c>
      <c r="E9" s="17" t="s">
        <v>119</v>
      </c>
      <c r="F9" s="17">
        <v>2400</v>
      </c>
      <c r="G9" s="15">
        <v>40</v>
      </c>
      <c r="H9" s="17">
        <f>F9/(G9*4.3)</f>
        <v>13.953488372093023</v>
      </c>
      <c r="I9" s="15">
        <v>30</v>
      </c>
      <c r="J9" s="18">
        <v>20</v>
      </c>
      <c r="K9" s="19">
        <f>J9/G9</f>
        <v>0.5</v>
      </c>
      <c r="L9" s="17">
        <f>J9*F9*12/G9</f>
        <v>14400</v>
      </c>
      <c r="M9" s="17">
        <f>L9/12</f>
        <v>1200</v>
      </c>
      <c r="N9" s="15">
        <v>15</v>
      </c>
      <c r="O9" s="29">
        <f>(G9*((250-I9)/5)*J9/G9)/12*N9</f>
        <v>1100</v>
      </c>
      <c r="P9" s="29">
        <f>O9/N9</f>
        <v>73.333333333333329</v>
      </c>
      <c r="Q9" s="10">
        <f>(L9/12*N9)</f>
        <v>18000</v>
      </c>
      <c r="R9" s="10">
        <v>12000</v>
      </c>
      <c r="S9" s="10">
        <v>6000</v>
      </c>
      <c r="T9" s="10">
        <v>6000</v>
      </c>
      <c r="U9" s="10">
        <v>6000</v>
      </c>
      <c r="V9" s="10">
        <f t="shared" ref="V9" si="3">S9+R9+T9</f>
        <v>24000</v>
      </c>
      <c r="W9" s="116"/>
    </row>
    <row r="10" spans="1:23" x14ac:dyDescent="0.2">
      <c r="A10" s="121">
        <v>1</v>
      </c>
      <c r="B10" s="88"/>
      <c r="C10" s="88"/>
      <c r="D10" s="88"/>
      <c r="E10" s="88"/>
      <c r="F10" s="89"/>
      <c r="G10" s="90"/>
      <c r="H10" s="25" t="e">
        <f t="shared" ref="H10:H15" si="4">ROUND(F10/(G10*4.3),2)</f>
        <v>#DIV/0!</v>
      </c>
      <c r="I10" s="90"/>
      <c r="J10" s="91"/>
      <c r="K10" s="26" t="e">
        <f t="shared" ref="K10:K15" si="5">ROUND(J10/G10,1)</f>
        <v>#DIV/0!</v>
      </c>
      <c r="L10" s="25" t="e">
        <f t="shared" ref="L10:L15" si="6">ROUND(J10*F10*12/G10,2)</f>
        <v>#DIV/0!</v>
      </c>
      <c r="M10" s="25" t="e">
        <f t="shared" ref="M10:M15" si="7">ROUND(L10/12,2)</f>
        <v>#DIV/0!</v>
      </c>
      <c r="N10" s="92"/>
      <c r="O10" s="28" t="e">
        <f t="shared" ref="O10:O15" si="8">ROUND(G10*(((250-I10)/5)*J10/G10)/12*N10,1)</f>
        <v>#DIV/0!</v>
      </c>
      <c r="P10" s="28" t="e">
        <f t="shared" ref="P10:P15" si="9">ROUND(O10/N10,1)</f>
        <v>#DIV/0!</v>
      </c>
      <c r="Q10" s="27" t="e">
        <f>ROUND((L10/12*N10),2)</f>
        <v>#DIV/0!</v>
      </c>
      <c r="R10" s="93"/>
      <c r="S10" s="93"/>
      <c r="T10" s="93"/>
      <c r="U10" s="93"/>
      <c r="V10" s="27">
        <f>S10+R10+T10+U10</f>
        <v>0</v>
      </c>
      <c r="W10" s="115"/>
    </row>
    <row r="11" spans="1:23" x14ac:dyDescent="0.2">
      <c r="A11" s="121">
        <v>2</v>
      </c>
      <c r="B11" s="88"/>
      <c r="C11" s="88"/>
      <c r="D11" s="88"/>
      <c r="E11" s="88"/>
      <c r="F11" s="89"/>
      <c r="G11" s="90"/>
      <c r="H11" s="25" t="e">
        <f t="shared" si="4"/>
        <v>#DIV/0!</v>
      </c>
      <c r="I11" s="90"/>
      <c r="J11" s="91"/>
      <c r="K11" s="26" t="e">
        <f t="shared" si="5"/>
        <v>#DIV/0!</v>
      </c>
      <c r="L11" s="25" t="e">
        <f t="shared" si="6"/>
        <v>#DIV/0!</v>
      </c>
      <c r="M11" s="25" t="e">
        <f t="shared" si="7"/>
        <v>#DIV/0!</v>
      </c>
      <c r="N11" s="92"/>
      <c r="O11" s="28" t="e">
        <f t="shared" si="8"/>
        <v>#DIV/0!</v>
      </c>
      <c r="P11" s="28" t="e">
        <f t="shared" si="9"/>
        <v>#DIV/0!</v>
      </c>
      <c r="Q11" s="27" t="e">
        <f t="shared" ref="Q11:Q15" si="10">ROUND((L11/12*N11),2)</f>
        <v>#DIV/0!</v>
      </c>
      <c r="R11" s="93"/>
      <c r="S11" s="93"/>
      <c r="T11" s="93"/>
      <c r="U11" s="93"/>
      <c r="V11" s="27">
        <f t="shared" ref="V11:V17" si="11">S11+R11+T11+U11</f>
        <v>0</v>
      </c>
      <c r="W11" s="115"/>
    </row>
    <row r="12" spans="1:23" x14ac:dyDescent="0.2">
      <c r="A12" s="121">
        <v>3</v>
      </c>
      <c r="B12" s="88"/>
      <c r="C12" s="88"/>
      <c r="D12" s="88"/>
      <c r="E12" s="88"/>
      <c r="F12" s="89"/>
      <c r="G12" s="90"/>
      <c r="H12" s="25" t="e">
        <f t="shared" si="4"/>
        <v>#DIV/0!</v>
      </c>
      <c r="I12" s="90"/>
      <c r="J12" s="91"/>
      <c r="K12" s="26" t="e">
        <f t="shared" si="5"/>
        <v>#DIV/0!</v>
      </c>
      <c r="L12" s="25" t="e">
        <f t="shared" si="6"/>
        <v>#DIV/0!</v>
      </c>
      <c r="M12" s="25" t="e">
        <f t="shared" si="7"/>
        <v>#DIV/0!</v>
      </c>
      <c r="N12" s="92"/>
      <c r="O12" s="28" t="e">
        <f t="shared" si="8"/>
        <v>#DIV/0!</v>
      </c>
      <c r="P12" s="28" t="e">
        <f t="shared" si="9"/>
        <v>#DIV/0!</v>
      </c>
      <c r="Q12" s="27" t="e">
        <f t="shared" si="10"/>
        <v>#DIV/0!</v>
      </c>
      <c r="R12" s="93"/>
      <c r="S12" s="93"/>
      <c r="T12" s="93"/>
      <c r="U12" s="93"/>
      <c r="V12" s="27">
        <f t="shared" si="11"/>
        <v>0</v>
      </c>
      <c r="W12" s="115"/>
    </row>
    <row r="13" spans="1:23" x14ac:dyDescent="0.2">
      <c r="A13" s="121">
        <v>4</v>
      </c>
      <c r="B13" s="88"/>
      <c r="C13" s="88"/>
      <c r="D13" s="88"/>
      <c r="E13" s="88"/>
      <c r="F13" s="89"/>
      <c r="G13" s="90"/>
      <c r="H13" s="25" t="e">
        <f t="shared" si="4"/>
        <v>#DIV/0!</v>
      </c>
      <c r="I13" s="90"/>
      <c r="J13" s="91"/>
      <c r="K13" s="26" t="e">
        <f t="shared" si="5"/>
        <v>#DIV/0!</v>
      </c>
      <c r="L13" s="25" t="e">
        <f t="shared" si="6"/>
        <v>#DIV/0!</v>
      </c>
      <c r="M13" s="25" t="e">
        <f t="shared" si="7"/>
        <v>#DIV/0!</v>
      </c>
      <c r="N13" s="92"/>
      <c r="O13" s="28" t="e">
        <f t="shared" si="8"/>
        <v>#DIV/0!</v>
      </c>
      <c r="P13" s="28" t="e">
        <f t="shared" si="9"/>
        <v>#DIV/0!</v>
      </c>
      <c r="Q13" s="27" t="e">
        <f t="shared" si="10"/>
        <v>#DIV/0!</v>
      </c>
      <c r="R13" s="93"/>
      <c r="S13" s="93"/>
      <c r="T13" s="93"/>
      <c r="U13" s="93"/>
      <c r="V13" s="27">
        <f t="shared" si="11"/>
        <v>0</v>
      </c>
      <c r="W13" s="115"/>
    </row>
    <row r="14" spans="1:23" x14ac:dyDescent="0.2">
      <c r="A14" s="121">
        <v>5</v>
      </c>
      <c r="B14" s="88"/>
      <c r="C14" s="88"/>
      <c r="D14" s="88"/>
      <c r="E14" s="88"/>
      <c r="F14" s="89"/>
      <c r="G14" s="90"/>
      <c r="H14" s="25" t="e">
        <f t="shared" si="4"/>
        <v>#DIV/0!</v>
      </c>
      <c r="I14" s="90"/>
      <c r="J14" s="91"/>
      <c r="K14" s="26" t="e">
        <f t="shared" si="5"/>
        <v>#DIV/0!</v>
      </c>
      <c r="L14" s="25" t="e">
        <f t="shared" si="6"/>
        <v>#DIV/0!</v>
      </c>
      <c r="M14" s="25" t="e">
        <f t="shared" si="7"/>
        <v>#DIV/0!</v>
      </c>
      <c r="N14" s="92"/>
      <c r="O14" s="28" t="e">
        <f t="shared" si="8"/>
        <v>#DIV/0!</v>
      </c>
      <c r="P14" s="28" t="e">
        <f t="shared" si="9"/>
        <v>#DIV/0!</v>
      </c>
      <c r="Q14" s="27" t="e">
        <f t="shared" si="10"/>
        <v>#DIV/0!</v>
      </c>
      <c r="R14" s="93"/>
      <c r="S14" s="93"/>
      <c r="T14" s="93"/>
      <c r="U14" s="93"/>
      <c r="V14" s="27">
        <f t="shared" si="11"/>
        <v>0</v>
      </c>
      <c r="W14" s="115"/>
    </row>
    <row r="15" spans="1:23" x14ac:dyDescent="0.2">
      <c r="A15" s="121">
        <v>6</v>
      </c>
      <c r="B15" s="88"/>
      <c r="C15" s="88"/>
      <c r="D15" s="88"/>
      <c r="E15" s="88"/>
      <c r="F15" s="89"/>
      <c r="G15" s="90"/>
      <c r="H15" s="25" t="e">
        <f t="shared" si="4"/>
        <v>#DIV/0!</v>
      </c>
      <c r="I15" s="90"/>
      <c r="J15" s="91"/>
      <c r="K15" s="26" t="e">
        <f t="shared" si="5"/>
        <v>#DIV/0!</v>
      </c>
      <c r="L15" s="25" t="e">
        <f t="shared" si="6"/>
        <v>#DIV/0!</v>
      </c>
      <c r="M15" s="25" t="e">
        <f t="shared" si="7"/>
        <v>#DIV/0!</v>
      </c>
      <c r="N15" s="92"/>
      <c r="O15" s="28" t="e">
        <f t="shared" si="8"/>
        <v>#DIV/0!</v>
      </c>
      <c r="P15" s="28" t="e">
        <f t="shared" si="9"/>
        <v>#DIV/0!</v>
      </c>
      <c r="Q15" s="27" t="e">
        <f t="shared" si="10"/>
        <v>#DIV/0!</v>
      </c>
      <c r="R15" s="93"/>
      <c r="S15" s="93"/>
      <c r="T15" s="93"/>
      <c r="U15" s="93"/>
      <c r="V15" s="27">
        <f t="shared" si="11"/>
        <v>0</v>
      </c>
      <c r="W15" s="115"/>
    </row>
    <row r="16" spans="1:23" x14ac:dyDescent="0.2">
      <c r="A16" s="121">
        <v>7</v>
      </c>
      <c r="B16" s="88"/>
      <c r="C16" s="88"/>
      <c r="D16" s="88"/>
      <c r="E16" s="88"/>
      <c r="F16" s="89"/>
      <c r="G16" s="90"/>
      <c r="H16" s="25" t="e">
        <f t="shared" ref="H16:H17" si="12">ROUND(F16/(G16*4.3),2)</f>
        <v>#DIV/0!</v>
      </c>
      <c r="I16" s="90"/>
      <c r="J16" s="91"/>
      <c r="K16" s="26" t="e">
        <f t="shared" ref="K16:K17" si="13">ROUND(J16/G16,1)</f>
        <v>#DIV/0!</v>
      </c>
      <c r="L16" s="25" t="e">
        <f t="shared" ref="L16:L17" si="14">ROUND(J16*F16*12/G16,2)</f>
        <v>#DIV/0!</v>
      </c>
      <c r="M16" s="25" t="e">
        <f t="shared" ref="M16:M17" si="15">ROUND(L16/12,2)</f>
        <v>#DIV/0!</v>
      </c>
      <c r="N16" s="92"/>
      <c r="O16" s="28" t="e">
        <f t="shared" ref="O16:O17" si="16">ROUND(G16*(((250-I16)/5)*J16/G16)/12*N16,1)</f>
        <v>#DIV/0!</v>
      </c>
      <c r="P16" s="28" t="e">
        <f t="shared" ref="P16:P17" si="17">ROUND(O16/N16,1)</f>
        <v>#DIV/0!</v>
      </c>
      <c r="Q16" s="27" t="e">
        <f t="shared" ref="Q16:Q17" si="18">ROUND((L16/12*N16),2)</f>
        <v>#DIV/0!</v>
      </c>
      <c r="R16" s="93"/>
      <c r="S16" s="93"/>
      <c r="T16" s="93"/>
      <c r="U16" s="93"/>
      <c r="V16" s="27">
        <f t="shared" si="11"/>
        <v>0</v>
      </c>
      <c r="W16" s="115"/>
    </row>
    <row r="17" spans="1:23" x14ac:dyDescent="0.2">
      <c r="A17" s="121">
        <v>8</v>
      </c>
      <c r="B17" s="88"/>
      <c r="C17" s="88"/>
      <c r="D17" s="88"/>
      <c r="E17" s="88"/>
      <c r="F17" s="89"/>
      <c r="G17" s="90"/>
      <c r="H17" s="25" t="e">
        <f t="shared" si="12"/>
        <v>#DIV/0!</v>
      </c>
      <c r="I17" s="90"/>
      <c r="J17" s="91"/>
      <c r="K17" s="26" t="e">
        <f t="shared" si="13"/>
        <v>#DIV/0!</v>
      </c>
      <c r="L17" s="25" t="e">
        <f t="shared" si="14"/>
        <v>#DIV/0!</v>
      </c>
      <c r="M17" s="25" t="e">
        <f t="shared" si="15"/>
        <v>#DIV/0!</v>
      </c>
      <c r="N17" s="92"/>
      <c r="O17" s="28" t="e">
        <f t="shared" si="16"/>
        <v>#DIV/0!</v>
      </c>
      <c r="P17" s="28" t="e">
        <f t="shared" si="17"/>
        <v>#DIV/0!</v>
      </c>
      <c r="Q17" s="27" t="e">
        <f t="shared" si="18"/>
        <v>#DIV/0!</v>
      </c>
      <c r="R17" s="93"/>
      <c r="S17" s="93"/>
      <c r="T17" s="93"/>
      <c r="U17" s="93"/>
      <c r="V17" s="27">
        <f t="shared" si="11"/>
        <v>0</v>
      </c>
      <c r="W17" s="115"/>
    </row>
    <row r="19" spans="1:23" x14ac:dyDescent="0.2">
      <c r="A19" s="12" t="s">
        <v>124</v>
      </c>
    </row>
    <row r="20" spans="1:23" ht="31.5" customHeight="1" x14ac:dyDescent="0.2">
      <c r="A20" s="295" t="s">
        <v>9</v>
      </c>
      <c r="B20" s="297" t="s">
        <v>134</v>
      </c>
      <c r="C20" s="295" t="s">
        <v>83</v>
      </c>
      <c r="D20" s="292" t="s">
        <v>133</v>
      </c>
      <c r="E20" s="293"/>
      <c r="F20" s="293"/>
      <c r="G20" s="294"/>
    </row>
    <row r="21" spans="1:23" x14ac:dyDescent="0.2">
      <c r="A21" s="296"/>
      <c r="B21" s="298"/>
      <c r="C21" s="296"/>
      <c r="D21" s="126">
        <f>R6</f>
        <v>2022</v>
      </c>
      <c r="E21" s="126">
        <f>S6</f>
        <v>2023</v>
      </c>
      <c r="F21" s="126">
        <f>T6</f>
        <v>2024</v>
      </c>
      <c r="G21" s="126">
        <f>U6</f>
        <v>2025</v>
      </c>
    </row>
    <row r="22" spans="1:23" x14ac:dyDescent="0.2">
      <c r="A22" s="38">
        <v>1</v>
      </c>
      <c r="B22" s="38">
        <v>2</v>
      </c>
      <c r="C22" s="38">
        <v>3</v>
      </c>
      <c r="D22" s="40">
        <f>C22+1</f>
        <v>4</v>
      </c>
      <c r="E22" s="40">
        <f>D22+1</f>
        <v>5</v>
      </c>
      <c r="F22" s="40">
        <f>E22+1</f>
        <v>6</v>
      </c>
      <c r="G22" s="40">
        <f>F22+1</f>
        <v>7</v>
      </c>
    </row>
    <row r="23" spans="1:23" ht="18.75" x14ac:dyDescent="0.2">
      <c r="A23" s="42"/>
      <c r="B23" s="42" t="s">
        <v>101</v>
      </c>
      <c r="C23" s="118" t="s">
        <v>125</v>
      </c>
      <c r="D23" s="43" t="s">
        <v>78</v>
      </c>
      <c r="E23" s="43" t="s">
        <v>78</v>
      </c>
      <c r="F23" s="43" t="s">
        <v>78</v>
      </c>
      <c r="G23" s="43" t="s">
        <v>78</v>
      </c>
    </row>
    <row r="24" spans="1:23" ht="27" customHeight="1" x14ac:dyDescent="0.2">
      <c r="A24" s="15" t="s">
        <v>23</v>
      </c>
      <c r="B24" s="120" t="s">
        <v>127</v>
      </c>
      <c r="C24" s="110">
        <f>SUM(D24:G24)</f>
        <v>8000</v>
      </c>
      <c r="D24" s="10">
        <v>2000</v>
      </c>
      <c r="E24" s="10">
        <v>2000</v>
      </c>
      <c r="F24" s="10">
        <v>2000</v>
      </c>
      <c r="G24" s="10">
        <v>2000</v>
      </c>
    </row>
    <row r="25" spans="1:23" x14ac:dyDescent="0.2">
      <c r="A25" s="121">
        <v>1</v>
      </c>
      <c r="B25" s="88"/>
      <c r="C25" s="111">
        <f>SUM(D25:G25)</f>
        <v>0</v>
      </c>
      <c r="D25" s="93"/>
      <c r="E25" s="93"/>
      <c r="F25" s="93"/>
      <c r="G25" s="93"/>
    </row>
    <row r="26" spans="1:23" x14ac:dyDescent="0.2">
      <c r="A26" s="121">
        <v>2</v>
      </c>
      <c r="B26" s="88"/>
      <c r="C26" s="111">
        <f t="shared" ref="C26:C32" si="19">SUM(D26:G26)</f>
        <v>0</v>
      </c>
      <c r="D26" s="93"/>
      <c r="E26" s="93"/>
      <c r="F26" s="93"/>
      <c r="G26" s="93"/>
    </row>
    <row r="27" spans="1:23" x14ac:dyDescent="0.2">
      <c r="A27" s="121">
        <v>3</v>
      </c>
      <c r="B27" s="88"/>
      <c r="C27" s="111">
        <f t="shared" si="19"/>
        <v>0</v>
      </c>
      <c r="D27" s="93"/>
      <c r="E27" s="93"/>
      <c r="F27" s="93"/>
      <c r="G27" s="93"/>
    </row>
    <row r="28" spans="1:23" x14ac:dyDescent="0.2">
      <c r="A28" s="121">
        <v>4</v>
      </c>
      <c r="B28" s="88"/>
      <c r="C28" s="111">
        <f>SUM(D28:G28)</f>
        <v>0</v>
      </c>
      <c r="D28" s="93"/>
      <c r="E28" s="93"/>
      <c r="F28" s="93"/>
      <c r="G28" s="93"/>
    </row>
    <row r="29" spans="1:23" x14ac:dyDescent="0.2">
      <c r="A29" s="121">
        <v>5</v>
      </c>
      <c r="B29" s="88"/>
      <c r="C29" s="111">
        <f>SUM(D29:G29)</f>
        <v>0</v>
      </c>
      <c r="D29" s="93"/>
      <c r="E29" s="93"/>
      <c r="F29" s="93"/>
      <c r="G29" s="93"/>
    </row>
    <row r="30" spans="1:23" x14ac:dyDescent="0.2">
      <c r="A30" s="121">
        <v>6</v>
      </c>
      <c r="B30" s="88"/>
      <c r="C30" s="111">
        <f t="shared" si="19"/>
        <v>0</v>
      </c>
      <c r="D30" s="93"/>
      <c r="E30" s="93"/>
      <c r="F30" s="93"/>
      <c r="G30" s="93"/>
    </row>
    <row r="31" spans="1:23" x14ac:dyDescent="0.2">
      <c r="A31" s="121">
        <v>7</v>
      </c>
      <c r="B31" s="88"/>
      <c r="C31" s="111">
        <f t="shared" si="19"/>
        <v>0</v>
      </c>
      <c r="D31" s="93"/>
      <c r="E31" s="93"/>
      <c r="F31" s="93"/>
      <c r="G31" s="93"/>
    </row>
    <row r="32" spans="1:23" x14ac:dyDescent="0.2">
      <c r="A32" s="121">
        <v>8</v>
      </c>
      <c r="B32" s="88"/>
      <c r="C32" s="111">
        <f t="shared" si="19"/>
        <v>0</v>
      </c>
      <c r="D32" s="93"/>
      <c r="E32" s="93"/>
      <c r="F32" s="93"/>
      <c r="G32" s="93"/>
    </row>
    <row r="33" spans="1:7" x14ac:dyDescent="0.2">
      <c r="A33" s="299" t="s">
        <v>135</v>
      </c>
      <c r="B33" s="300"/>
      <c r="C33" s="300"/>
      <c r="D33" s="300"/>
      <c r="E33" s="300"/>
      <c r="F33" s="300"/>
      <c r="G33" s="300"/>
    </row>
    <row r="34" spans="1:7" x14ac:dyDescent="0.2">
      <c r="A34" s="301"/>
      <c r="B34" s="301"/>
      <c r="C34" s="301"/>
      <c r="D34" s="301"/>
      <c r="E34" s="301"/>
      <c r="F34" s="301"/>
      <c r="G34" s="301"/>
    </row>
  </sheetData>
  <sheetProtection algorithmName="SHA-512" hashValue="QtJ2vbcjoQLVB7AxA/7ot5ayOBQmdEZFphSPYCOF74+6f4a4crhvRQGNg72Obd7bI9uBk7/8JMdi5BBMh3x04g==" saltValue="iF/w4KiCIYXBcbHxkIgo+A==" spinCount="100000" sheet="1" objects="1" scenarios="1"/>
  <mergeCells count="25">
    <mergeCell ref="D20:G20"/>
    <mergeCell ref="C20:C21"/>
    <mergeCell ref="B20:B21"/>
    <mergeCell ref="A20:A21"/>
    <mergeCell ref="A33:G34"/>
    <mergeCell ref="C5:C6"/>
    <mergeCell ref="B5:B6"/>
    <mergeCell ref="A5:A6"/>
    <mergeCell ref="R5:U5"/>
    <mergeCell ref="V5:V6"/>
    <mergeCell ref="H5:H6"/>
    <mergeCell ref="G5:G6"/>
    <mergeCell ref="F5:F6"/>
    <mergeCell ref="E5:E6"/>
    <mergeCell ref="D5:D6"/>
    <mergeCell ref="M5:M6"/>
    <mergeCell ref="L5:L6"/>
    <mergeCell ref="K5:K6"/>
    <mergeCell ref="J5:J6"/>
    <mergeCell ref="I5:I6"/>
    <mergeCell ref="R4:T4"/>
    <mergeCell ref="Q5:Q6"/>
    <mergeCell ref="P5:P6"/>
    <mergeCell ref="O5:O6"/>
    <mergeCell ref="N5:N6"/>
  </mergeCells>
  <phoneticPr fontId="44" type="noConversion"/>
  <conditionalFormatting sqref="V10:W10">
    <cfRule type="cellIs" dxfId="15" priority="14" operator="notEqual">
      <formula>$Q$10</formula>
    </cfRule>
  </conditionalFormatting>
  <conditionalFormatting sqref="V11:W11">
    <cfRule type="cellIs" dxfId="14" priority="7" operator="notEqual">
      <formula>$Q$11</formula>
    </cfRule>
  </conditionalFormatting>
  <conditionalFormatting sqref="V12:W12">
    <cfRule type="cellIs" dxfId="13" priority="6" operator="notEqual">
      <formula>$Q$12</formula>
    </cfRule>
  </conditionalFormatting>
  <conditionalFormatting sqref="V13:W13">
    <cfRule type="cellIs" dxfId="12" priority="5" operator="notEqual">
      <formula>$Q$13</formula>
    </cfRule>
  </conditionalFormatting>
  <conditionalFormatting sqref="V14:W14">
    <cfRule type="cellIs" dxfId="11" priority="4" operator="notEqual">
      <formula>$Q$14</formula>
    </cfRule>
  </conditionalFormatting>
  <conditionalFormatting sqref="V15:W15">
    <cfRule type="cellIs" dxfId="10" priority="3" operator="notEqual">
      <formula>$Q$15</formula>
    </cfRule>
  </conditionalFormatting>
  <conditionalFormatting sqref="V16:W16">
    <cfRule type="cellIs" dxfId="9" priority="2" operator="notEqual">
      <formula>$Q$16</formula>
    </cfRule>
  </conditionalFormatting>
  <conditionalFormatting sqref="V17:W17">
    <cfRule type="cellIs" dxfId="8" priority="1" operator="notEqual">
      <formula>$Q$17</formula>
    </cfRule>
  </conditionalFormatting>
  <printOptions horizontalCentered="1"/>
  <pageMargins left="0.70866141732283472" right="0.70866141732283472" top="0.78740157480314965" bottom="0.78740157480314965" header="0.31496062992125984" footer="0.31496062992125984"/>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30"/>
  <sheetViews>
    <sheetView workbookViewId="0">
      <selection activeCell="D5" sqref="D5"/>
    </sheetView>
  </sheetViews>
  <sheetFormatPr baseColWidth="10" defaultRowHeight="12.75" x14ac:dyDescent="0.2"/>
  <cols>
    <col min="1" max="1" width="16.85546875" customWidth="1"/>
    <col min="2" max="2" width="26.5703125" customWidth="1"/>
    <col min="3" max="3" width="19.42578125" customWidth="1"/>
    <col min="4" max="5" width="13.5703125" customWidth="1"/>
    <col min="6" max="13" width="11.7109375" customWidth="1"/>
  </cols>
  <sheetData>
    <row r="1" spans="1:13" ht="18.75" x14ac:dyDescent="0.3">
      <c r="A1" s="63" t="s">
        <v>69</v>
      </c>
    </row>
    <row r="2" spans="1:13" x14ac:dyDescent="0.2">
      <c r="A2" s="69" t="s">
        <v>150</v>
      </c>
    </row>
    <row r="3" spans="1:13" x14ac:dyDescent="0.2">
      <c r="A3" s="87" t="s">
        <v>39</v>
      </c>
      <c r="B3" s="87"/>
    </row>
    <row r="4" spans="1:13" ht="18.75" x14ac:dyDescent="0.3">
      <c r="A4" s="63"/>
    </row>
    <row r="5" spans="1:13" ht="18.75" x14ac:dyDescent="0.3">
      <c r="A5" s="63"/>
    </row>
    <row r="6" spans="1:13" ht="18.75" x14ac:dyDescent="0.3">
      <c r="A6" s="63"/>
    </row>
    <row r="7" spans="1:13" x14ac:dyDescent="0.2">
      <c r="A7" s="12" t="s">
        <v>70</v>
      </c>
      <c r="B7" s="303">
        <f>'PF - Kosten- und Finanzplan'!$D$5</f>
        <v>0</v>
      </c>
      <c r="C7" s="303"/>
    </row>
    <row r="8" spans="1:13" x14ac:dyDescent="0.2">
      <c r="A8" s="12" t="s">
        <v>71</v>
      </c>
      <c r="B8" s="138">
        <f>'PF - Kosten- und Finanzplan'!$D$4</f>
        <v>0</v>
      </c>
    </row>
    <row r="9" spans="1:13" ht="12" customHeight="1" x14ac:dyDescent="0.2"/>
    <row r="10" spans="1:13" x14ac:dyDescent="0.2">
      <c r="F10" s="302">
        <f>'PF - Kosten- und Finanzplan'!J8</f>
        <v>2022</v>
      </c>
      <c r="G10" s="302"/>
      <c r="H10" s="302">
        <f>'PF - Kosten- und Finanzplan'!K8</f>
        <v>2023</v>
      </c>
      <c r="I10" s="302"/>
      <c r="J10" s="302">
        <f>'PF - Kosten- und Finanzplan'!L8</f>
        <v>2024</v>
      </c>
      <c r="K10" s="302"/>
      <c r="L10" s="302">
        <f>'PF - Kosten- und Finanzplan'!M8</f>
        <v>2025</v>
      </c>
      <c r="M10" s="302"/>
    </row>
    <row r="11" spans="1:13" s="66" customFormat="1" ht="30.75" customHeight="1" x14ac:dyDescent="0.2">
      <c r="A11" s="86" t="s">
        <v>9</v>
      </c>
      <c r="B11" s="86" t="s">
        <v>72</v>
      </c>
      <c r="C11" s="86" t="s">
        <v>73</v>
      </c>
      <c r="D11" s="86" t="s">
        <v>74</v>
      </c>
      <c r="E11" s="165" t="s">
        <v>75</v>
      </c>
      <c r="F11" s="86" t="s">
        <v>76</v>
      </c>
      <c r="G11" s="86" t="s">
        <v>77</v>
      </c>
      <c r="H11" s="86" t="s">
        <v>76</v>
      </c>
      <c r="I11" s="86" t="s">
        <v>77</v>
      </c>
      <c r="J11" s="86" t="s">
        <v>76</v>
      </c>
      <c r="K11" s="86" t="s">
        <v>77</v>
      </c>
      <c r="L11" s="86" t="s">
        <v>76</v>
      </c>
      <c r="M11" s="86" t="s">
        <v>77</v>
      </c>
    </row>
    <row r="12" spans="1:13" x14ac:dyDescent="0.2">
      <c r="A12" s="60">
        <v>1</v>
      </c>
      <c r="B12" s="60">
        <f t="shared" ref="B12:G12" si="0">A12+1</f>
        <v>2</v>
      </c>
      <c r="C12" s="60">
        <f t="shared" si="0"/>
        <v>3</v>
      </c>
      <c r="D12" s="60">
        <f t="shared" si="0"/>
        <v>4</v>
      </c>
      <c r="E12" s="166">
        <f>C12+1</f>
        <v>4</v>
      </c>
      <c r="F12" s="60">
        <f>E12+1</f>
        <v>5</v>
      </c>
      <c r="G12" s="60">
        <f t="shared" si="0"/>
        <v>6</v>
      </c>
      <c r="H12" s="60">
        <f>G12+1</f>
        <v>7</v>
      </c>
      <c r="I12" s="60">
        <f t="shared" ref="I12:M12" si="1">H12+1</f>
        <v>8</v>
      </c>
      <c r="J12" s="60">
        <f t="shared" si="1"/>
        <v>9</v>
      </c>
      <c r="K12" s="60">
        <f t="shared" si="1"/>
        <v>10</v>
      </c>
      <c r="L12" s="60">
        <f t="shared" si="1"/>
        <v>11</v>
      </c>
      <c r="M12" s="60">
        <f t="shared" si="1"/>
        <v>12</v>
      </c>
    </row>
    <row r="13" spans="1:13" s="66" customFormat="1" ht="33.75" x14ac:dyDescent="0.2">
      <c r="A13" s="64"/>
      <c r="B13" s="65" t="s">
        <v>78</v>
      </c>
      <c r="C13" s="65" t="s">
        <v>78</v>
      </c>
      <c r="D13" s="65" t="s">
        <v>78</v>
      </c>
      <c r="E13" s="167" t="s">
        <v>78</v>
      </c>
      <c r="F13" s="65" t="s">
        <v>78</v>
      </c>
      <c r="G13" s="65" t="s">
        <v>145</v>
      </c>
      <c r="H13" s="65" t="s">
        <v>78</v>
      </c>
      <c r="I13" s="65" t="s">
        <v>146</v>
      </c>
      <c r="J13" s="65" t="s">
        <v>78</v>
      </c>
      <c r="K13" s="65" t="s">
        <v>147</v>
      </c>
      <c r="L13" s="65" t="s">
        <v>78</v>
      </c>
      <c r="M13" s="65" t="s">
        <v>148</v>
      </c>
    </row>
    <row r="14" spans="1:13" x14ac:dyDescent="0.2">
      <c r="A14" s="59" t="s">
        <v>23</v>
      </c>
      <c r="B14" s="59" t="s">
        <v>79</v>
      </c>
      <c r="C14" s="59" t="s">
        <v>80</v>
      </c>
      <c r="D14" s="59" t="s">
        <v>81</v>
      </c>
      <c r="E14" s="168">
        <v>35</v>
      </c>
      <c r="F14" s="59">
        <v>8</v>
      </c>
      <c r="G14" s="67">
        <f>E14*F14</f>
        <v>280</v>
      </c>
      <c r="H14" s="59">
        <v>2</v>
      </c>
      <c r="I14" s="67">
        <f>H14*E14</f>
        <v>70</v>
      </c>
      <c r="J14" s="59">
        <v>4</v>
      </c>
      <c r="K14" s="67">
        <f>J14*E14</f>
        <v>140</v>
      </c>
      <c r="L14" s="59">
        <v>20</v>
      </c>
      <c r="M14" s="67">
        <f>L14*E14</f>
        <v>700</v>
      </c>
    </row>
    <row r="15" spans="1:13" x14ac:dyDescent="0.2">
      <c r="A15" s="61">
        <v>1</v>
      </c>
      <c r="B15" s="202"/>
      <c r="C15" s="202"/>
      <c r="D15" s="202"/>
      <c r="E15" s="236"/>
      <c r="F15" s="202"/>
      <c r="G15" s="99">
        <f>F15*E15</f>
        <v>0</v>
      </c>
      <c r="H15" s="202"/>
      <c r="I15" s="99">
        <f>H15*E15</f>
        <v>0</v>
      </c>
      <c r="J15" s="202"/>
      <c r="K15" s="99">
        <f>J15*E15</f>
        <v>0</v>
      </c>
      <c r="L15" s="202"/>
      <c r="M15" s="99">
        <f>L15*E15</f>
        <v>0</v>
      </c>
    </row>
    <row r="16" spans="1:13" x14ac:dyDescent="0.2">
      <c r="A16" s="61">
        <v>2</v>
      </c>
      <c r="B16" s="202"/>
      <c r="C16" s="202"/>
      <c r="D16" s="202"/>
      <c r="E16" s="236"/>
      <c r="F16" s="202"/>
      <c r="G16" s="99">
        <f t="shared" ref="G16:G21" si="2">F16*E16</f>
        <v>0</v>
      </c>
      <c r="H16" s="202"/>
      <c r="I16" s="99">
        <f t="shared" ref="I16:I21" si="3">H16*E16</f>
        <v>0</v>
      </c>
      <c r="J16" s="202"/>
      <c r="K16" s="99">
        <f t="shared" ref="K16:K21" si="4">J16*E16</f>
        <v>0</v>
      </c>
      <c r="L16" s="202"/>
      <c r="M16" s="99">
        <f t="shared" ref="M16:M21" si="5">L16*E16</f>
        <v>0</v>
      </c>
    </row>
    <row r="17" spans="1:13" x14ac:dyDescent="0.2">
      <c r="A17" s="61">
        <v>3</v>
      </c>
      <c r="B17" s="202"/>
      <c r="C17" s="202"/>
      <c r="D17" s="202"/>
      <c r="E17" s="236"/>
      <c r="F17" s="202"/>
      <c r="G17" s="99">
        <f t="shared" si="2"/>
        <v>0</v>
      </c>
      <c r="H17" s="202"/>
      <c r="I17" s="99">
        <f t="shared" si="3"/>
        <v>0</v>
      </c>
      <c r="J17" s="202"/>
      <c r="K17" s="99">
        <f t="shared" si="4"/>
        <v>0</v>
      </c>
      <c r="L17" s="202"/>
      <c r="M17" s="99">
        <f t="shared" si="5"/>
        <v>0</v>
      </c>
    </row>
    <row r="18" spans="1:13" x14ac:dyDescent="0.2">
      <c r="A18" s="61">
        <v>4</v>
      </c>
      <c r="B18" s="202"/>
      <c r="C18" s="202"/>
      <c r="D18" s="202"/>
      <c r="E18" s="236"/>
      <c r="F18" s="202"/>
      <c r="G18" s="99">
        <f t="shared" si="2"/>
        <v>0</v>
      </c>
      <c r="H18" s="202"/>
      <c r="I18" s="99">
        <f t="shared" si="3"/>
        <v>0</v>
      </c>
      <c r="J18" s="202"/>
      <c r="K18" s="99">
        <f t="shared" si="4"/>
        <v>0</v>
      </c>
      <c r="L18" s="202"/>
      <c r="M18" s="99">
        <f t="shared" si="5"/>
        <v>0</v>
      </c>
    </row>
    <row r="19" spans="1:13" x14ac:dyDescent="0.2">
      <c r="A19" s="61">
        <v>5</v>
      </c>
      <c r="B19" s="202"/>
      <c r="C19" s="202"/>
      <c r="D19" s="202"/>
      <c r="E19" s="236"/>
      <c r="F19" s="202"/>
      <c r="G19" s="99">
        <f t="shared" si="2"/>
        <v>0</v>
      </c>
      <c r="H19" s="202"/>
      <c r="I19" s="99">
        <f t="shared" si="3"/>
        <v>0</v>
      </c>
      <c r="J19" s="202"/>
      <c r="K19" s="99">
        <f t="shared" si="4"/>
        <v>0</v>
      </c>
      <c r="L19" s="202"/>
      <c r="M19" s="99">
        <f t="shared" si="5"/>
        <v>0</v>
      </c>
    </row>
    <row r="20" spans="1:13" x14ac:dyDescent="0.2">
      <c r="A20" s="61">
        <v>6</v>
      </c>
      <c r="B20" s="202"/>
      <c r="C20" s="202"/>
      <c r="D20" s="202"/>
      <c r="E20" s="236"/>
      <c r="F20" s="202"/>
      <c r="G20" s="99">
        <f t="shared" si="2"/>
        <v>0</v>
      </c>
      <c r="H20" s="202"/>
      <c r="I20" s="99">
        <f t="shared" si="3"/>
        <v>0</v>
      </c>
      <c r="J20" s="202"/>
      <c r="K20" s="99">
        <f t="shared" si="4"/>
        <v>0</v>
      </c>
      <c r="L20" s="202"/>
      <c r="M20" s="99">
        <f t="shared" si="5"/>
        <v>0</v>
      </c>
    </row>
    <row r="21" spans="1:13" x14ac:dyDescent="0.2">
      <c r="A21" s="61">
        <v>7</v>
      </c>
      <c r="B21" s="202"/>
      <c r="C21" s="202"/>
      <c r="D21" s="202"/>
      <c r="E21" s="236"/>
      <c r="F21" s="202"/>
      <c r="G21" s="99">
        <f t="shared" si="2"/>
        <v>0</v>
      </c>
      <c r="H21" s="202"/>
      <c r="I21" s="99">
        <f t="shared" si="3"/>
        <v>0</v>
      </c>
      <c r="J21" s="202"/>
      <c r="K21" s="99">
        <f t="shared" si="4"/>
        <v>0</v>
      </c>
      <c r="L21" s="202"/>
      <c r="M21" s="99">
        <f t="shared" si="5"/>
        <v>0</v>
      </c>
    </row>
    <row r="22" spans="1:13" s="12" customFormat="1" x14ac:dyDescent="0.2">
      <c r="A22" s="98"/>
      <c r="B22" s="98"/>
      <c r="C22" s="98"/>
      <c r="D22" s="98"/>
      <c r="E22" s="98"/>
      <c r="F22" s="58" t="s">
        <v>38</v>
      </c>
      <c r="G22" s="100">
        <f>SUM(G15:G21)</f>
        <v>0</v>
      </c>
      <c r="H22" s="101"/>
      <c r="I22" s="100">
        <f>SUM(I15:I21)</f>
        <v>0</v>
      </c>
      <c r="J22" s="101"/>
      <c r="K22" s="100">
        <f>SUM(K15:K21)</f>
        <v>0</v>
      </c>
      <c r="L22" s="101"/>
      <c r="M22" s="100">
        <f>SUM(M15:M21)</f>
        <v>0</v>
      </c>
    </row>
    <row r="23" spans="1:13" x14ac:dyDescent="0.2">
      <c r="A23" s="37"/>
      <c r="B23" s="37"/>
      <c r="C23" s="37"/>
      <c r="D23" s="37"/>
      <c r="E23" s="37"/>
      <c r="H23" s="37"/>
      <c r="J23" s="37"/>
      <c r="L23" s="37"/>
    </row>
    <row r="26" spans="1:13" x14ac:dyDescent="0.2">
      <c r="B26" s="70"/>
      <c r="C26" s="72"/>
      <c r="D26" s="70"/>
      <c r="E26" s="70"/>
    </row>
    <row r="27" spans="1:13" x14ac:dyDescent="0.2">
      <c r="B27" s="70"/>
      <c r="C27" s="105"/>
      <c r="D27" s="72"/>
      <c r="E27" s="72"/>
    </row>
    <row r="28" spans="1:13" x14ac:dyDescent="0.2">
      <c r="B28" s="70"/>
      <c r="C28" s="70"/>
      <c r="D28" s="70"/>
      <c r="E28" s="70"/>
    </row>
    <row r="29" spans="1:13" x14ac:dyDescent="0.2">
      <c r="B29" s="70"/>
      <c r="C29" s="70"/>
      <c r="D29" s="70"/>
      <c r="E29" s="70"/>
    </row>
    <row r="30" spans="1:13" x14ac:dyDescent="0.2">
      <c r="B30" s="70"/>
      <c r="C30" s="70"/>
      <c r="D30" s="72"/>
      <c r="E30" s="72"/>
    </row>
  </sheetData>
  <sheetProtection algorithmName="SHA-512" hashValue="isC5INckZcXWw7LiS2t10ipaVUeoIP8a7vhJRgKp9heNbKz5179236TK3BHnp2/F1cDJdzJmImluUgDU/CTdnA==" saltValue="+rifxewFvFret5SUfQwpng==" spinCount="100000" sheet="1" objects="1" scenarios="1"/>
  <mergeCells count="5">
    <mergeCell ref="F10:G10"/>
    <mergeCell ref="H10:I10"/>
    <mergeCell ref="J10:K10"/>
    <mergeCell ref="L10:M10"/>
    <mergeCell ref="B7:C7"/>
  </mergeCells>
  <phoneticPr fontId="48" type="noConversion"/>
  <pageMargins left="0.70866141732283472" right="0.70866141732283472" top="0.78740157480314965" bottom="0.78740157480314965" header="0.31496062992125984" footer="0.31496062992125984"/>
  <pageSetup paperSize="9" scale="72"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21"/>
  <sheetViews>
    <sheetView workbookViewId="0">
      <selection activeCell="E8" sqref="E8"/>
    </sheetView>
  </sheetViews>
  <sheetFormatPr baseColWidth="10" defaultRowHeight="12.75" x14ac:dyDescent="0.2"/>
  <cols>
    <col min="1" max="1" width="16.85546875" customWidth="1"/>
    <col min="2" max="2" width="25" customWidth="1"/>
    <col min="3" max="6" width="15.7109375" customWidth="1"/>
  </cols>
  <sheetData>
    <row r="1" spans="1:6" ht="18.75" x14ac:dyDescent="0.3">
      <c r="A1" s="63" t="s">
        <v>84</v>
      </c>
    </row>
    <row r="2" spans="1:6" x14ac:dyDescent="0.2">
      <c r="A2" s="69" t="s">
        <v>149</v>
      </c>
    </row>
    <row r="3" spans="1:6" x14ac:dyDescent="0.2">
      <c r="A3" s="87" t="s">
        <v>39</v>
      </c>
      <c r="B3" s="87"/>
    </row>
    <row r="4" spans="1:6" ht="18.75" x14ac:dyDescent="0.3">
      <c r="A4" s="63"/>
    </row>
    <row r="5" spans="1:6" ht="18.75" x14ac:dyDescent="0.3">
      <c r="A5" s="63"/>
      <c r="B5" s="68"/>
    </row>
    <row r="6" spans="1:6" ht="18.75" x14ac:dyDescent="0.3">
      <c r="A6" s="63"/>
    </row>
    <row r="7" spans="1:6" x14ac:dyDescent="0.2">
      <c r="A7" s="12" t="s">
        <v>70</v>
      </c>
      <c r="B7" s="303">
        <f>'PF - Kosten- und Finanzplan'!$D$5</f>
        <v>0</v>
      </c>
      <c r="C7" s="303"/>
    </row>
    <row r="8" spans="1:6" x14ac:dyDescent="0.2">
      <c r="A8" s="12" t="s">
        <v>71</v>
      </c>
      <c r="B8" s="138">
        <f>'PF - Kosten- und Finanzplan'!$D$4</f>
        <v>0</v>
      </c>
    </row>
    <row r="9" spans="1:6" ht="12" customHeight="1" x14ac:dyDescent="0.2">
      <c r="B9" s="70"/>
    </row>
    <row r="10" spans="1:6" ht="25.5" customHeight="1" x14ac:dyDescent="0.2">
      <c r="A10" s="305" t="s">
        <v>9</v>
      </c>
      <c r="B10" s="305" t="s">
        <v>82</v>
      </c>
      <c r="C10" s="304" t="s">
        <v>142</v>
      </c>
      <c r="D10" s="304"/>
      <c r="E10" s="304"/>
      <c r="F10" s="304"/>
    </row>
    <row r="11" spans="1:6" x14ac:dyDescent="0.2">
      <c r="A11" s="306"/>
      <c r="B11" s="306"/>
      <c r="C11" s="134">
        <f>'PF - Kosten- und Finanzplan'!J8</f>
        <v>2022</v>
      </c>
      <c r="D11" s="134">
        <f>'PF - Kosten- und Finanzplan'!K8</f>
        <v>2023</v>
      </c>
      <c r="E11" s="134">
        <f>'PF - Kosten- und Finanzplan'!L8</f>
        <v>2024</v>
      </c>
      <c r="F11" s="134">
        <f>'PF - Kosten- und Finanzplan'!M8</f>
        <v>2025</v>
      </c>
    </row>
    <row r="12" spans="1:6" s="66" customFormat="1" ht="27" customHeight="1" x14ac:dyDescent="0.2">
      <c r="A12" s="64"/>
      <c r="B12" s="65" t="s">
        <v>78</v>
      </c>
      <c r="C12" s="65" t="s">
        <v>78</v>
      </c>
      <c r="D12" s="65" t="s">
        <v>78</v>
      </c>
      <c r="E12" s="65" t="s">
        <v>78</v>
      </c>
      <c r="F12" s="65" t="s">
        <v>78</v>
      </c>
    </row>
    <row r="13" spans="1:6" ht="25.5" x14ac:dyDescent="0.2">
      <c r="A13" s="59" t="s">
        <v>23</v>
      </c>
      <c r="B13" s="59" t="s">
        <v>106</v>
      </c>
      <c r="C13" s="59"/>
      <c r="D13" s="59"/>
      <c r="E13" s="67">
        <v>750</v>
      </c>
      <c r="F13" s="59"/>
    </row>
    <row r="14" spans="1:6" x14ac:dyDescent="0.2">
      <c r="A14" s="61">
        <v>1</v>
      </c>
      <c r="B14" s="202"/>
      <c r="C14" s="235"/>
      <c r="D14" s="235"/>
      <c r="E14" s="235"/>
      <c r="F14" s="235"/>
    </row>
    <row r="15" spans="1:6" x14ac:dyDescent="0.2">
      <c r="A15" s="61">
        <v>2</v>
      </c>
      <c r="B15" s="202"/>
      <c r="C15" s="235"/>
      <c r="D15" s="235"/>
      <c r="E15" s="235"/>
      <c r="F15" s="235"/>
    </row>
    <row r="16" spans="1:6" x14ac:dyDescent="0.2">
      <c r="A16" s="61">
        <v>3</v>
      </c>
      <c r="B16" s="202"/>
      <c r="C16" s="235"/>
      <c r="D16" s="235"/>
      <c r="E16" s="235"/>
      <c r="F16" s="235"/>
    </row>
    <row r="17" spans="1:6" x14ac:dyDescent="0.2">
      <c r="A17" s="61">
        <v>4</v>
      </c>
      <c r="B17" s="202"/>
      <c r="C17" s="235"/>
      <c r="D17" s="235"/>
      <c r="E17" s="235"/>
      <c r="F17" s="235"/>
    </row>
    <row r="18" spans="1:6" x14ac:dyDescent="0.2">
      <c r="A18" s="61">
        <v>5</v>
      </c>
      <c r="B18" s="202"/>
      <c r="C18" s="235"/>
      <c r="D18" s="235"/>
      <c r="E18" s="235"/>
      <c r="F18" s="235"/>
    </row>
    <row r="19" spans="1:6" x14ac:dyDescent="0.2">
      <c r="A19" s="61">
        <v>6</v>
      </c>
      <c r="B19" s="202"/>
      <c r="C19" s="235"/>
      <c r="D19" s="235"/>
      <c r="E19" s="235"/>
      <c r="F19" s="235"/>
    </row>
    <row r="20" spans="1:6" x14ac:dyDescent="0.2">
      <c r="A20" s="61">
        <v>7</v>
      </c>
      <c r="B20" s="202"/>
      <c r="C20" s="235"/>
      <c r="D20" s="235"/>
      <c r="E20" s="235"/>
      <c r="F20" s="235"/>
    </row>
    <row r="21" spans="1:6" x14ac:dyDescent="0.2">
      <c r="B21" s="102" t="s">
        <v>38</v>
      </c>
      <c r="C21" s="100">
        <f t="shared" ref="C21" si="0">SUM(C14:C20)</f>
        <v>0</v>
      </c>
      <c r="D21" s="100">
        <f t="shared" ref="D21" si="1">SUM(D14:D20)</f>
        <v>0</v>
      </c>
      <c r="E21" s="100">
        <f t="shared" ref="E21" si="2">SUM(E14:E20)</f>
        <v>0</v>
      </c>
      <c r="F21" s="100">
        <f t="shared" ref="F21" si="3">SUM(F14:F20)</f>
        <v>0</v>
      </c>
    </row>
  </sheetData>
  <sheetProtection algorithmName="SHA-512" hashValue="E8iuP+afOQ9R7EKfZBxf9CVaasGCP6I7XWGT945EpwlUWogPFLTmFPfaIqapx50NuHPTLMoNv2wqDqC8s35bjw==" saltValue="Net+bMhGUL1aL/YwIw1Lkw==" spinCount="100000" sheet="1" objects="1" scenarios="1"/>
  <mergeCells count="4">
    <mergeCell ref="B7:C7"/>
    <mergeCell ref="C10:F10"/>
    <mergeCell ref="A10:A11"/>
    <mergeCell ref="B10:B11"/>
  </mergeCell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21"/>
  <sheetViews>
    <sheetView workbookViewId="0">
      <selection activeCell="D4" sqref="D4"/>
    </sheetView>
  </sheetViews>
  <sheetFormatPr baseColWidth="10" defaultRowHeight="12.75" x14ac:dyDescent="0.2"/>
  <cols>
    <col min="1" max="1" width="16.85546875" customWidth="1"/>
    <col min="2" max="2" width="25" customWidth="1"/>
    <col min="3" max="6" width="15.7109375" customWidth="1"/>
  </cols>
  <sheetData>
    <row r="1" spans="1:6" ht="18.75" x14ac:dyDescent="0.3">
      <c r="A1" s="63" t="s">
        <v>87</v>
      </c>
    </row>
    <row r="2" spans="1:6" x14ac:dyDescent="0.2">
      <c r="A2" s="69" t="s">
        <v>149</v>
      </c>
    </row>
    <row r="3" spans="1:6" x14ac:dyDescent="0.2">
      <c r="A3" s="87" t="s">
        <v>39</v>
      </c>
      <c r="B3" s="87"/>
    </row>
    <row r="4" spans="1:6" ht="18.75" x14ac:dyDescent="0.3">
      <c r="A4" s="63"/>
    </row>
    <row r="5" spans="1:6" ht="18.75" x14ac:dyDescent="0.3">
      <c r="A5" s="63"/>
      <c r="B5" s="68"/>
    </row>
    <row r="6" spans="1:6" ht="18.75" x14ac:dyDescent="0.3">
      <c r="A6" s="63"/>
    </row>
    <row r="7" spans="1:6" x14ac:dyDescent="0.2">
      <c r="A7" s="12" t="s">
        <v>70</v>
      </c>
      <c r="B7" s="303">
        <f>'PF - Kosten- und Finanzplan'!$D$5</f>
        <v>0</v>
      </c>
      <c r="C7" s="303"/>
    </row>
    <row r="8" spans="1:6" x14ac:dyDescent="0.2">
      <c r="A8" s="12" t="s">
        <v>71</v>
      </c>
      <c r="B8" s="138">
        <f>'PF - Kosten- und Finanzplan'!$D$4</f>
        <v>0</v>
      </c>
    </row>
    <row r="9" spans="1:6" ht="12" customHeight="1" x14ac:dyDescent="0.2"/>
    <row r="10" spans="1:6" ht="25.5" customHeight="1" x14ac:dyDescent="0.2">
      <c r="A10" s="305" t="s">
        <v>9</v>
      </c>
      <c r="B10" s="307" t="s">
        <v>85</v>
      </c>
      <c r="C10" s="304" t="s">
        <v>141</v>
      </c>
      <c r="D10" s="304"/>
      <c r="E10" s="304"/>
      <c r="F10" s="304"/>
    </row>
    <row r="11" spans="1:6" ht="12.75" customHeight="1" x14ac:dyDescent="0.2">
      <c r="A11" s="306"/>
      <c r="B11" s="308"/>
      <c r="C11" s="135">
        <f>'PF - Kosten- und Finanzplan'!J8</f>
        <v>2022</v>
      </c>
      <c r="D11" s="135">
        <f>'PF - Kosten- und Finanzplan'!K8</f>
        <v>2023</v>
      </c>
      <c r="E11" s="135">
        <f>'PF - Kosten- und Finanzplan'!L8</f>
        <v>2024</v>
      </c>
      <c r="F11" s="135">
        <f>'PF - Kosten- und Finanzplan'!M8</f>
        <v>2025</v>
      </c>
    </row>
    <row r="12" spans="1:6" s="66" customFormat="1" ht="27" customHeight="1" x14ac:dyDescent="0.2">
      <c r="A12" s="64"/>
      <c r="B12" s="65" t="s">
        <v>78</v>
      </c>
      <c r="C12" s="65" t="s">
        <v>78</v>
      </c>
      <c r="D12" s="65" t="s">
        <v>78</v>
      </c>
      <c r="E12" s="65" t="s">
        <v>78</v>
      </c>
      <c r="F12" s="65" t="s">
        <v>78</v>
      </c>
    </row>
    <row r="13" spans="1:6" x14ac:dyDescent="0.2">
      <c r="A13" s="59" t="s">
        <v>23</v>
      </c>
      <c r="B13" s="59" t="s">
        <v>86</v>
      </c>
      <c r="C13" s="67">
        <v>299</v>
      </c>
      <c r="D13" s="59"/>
      <c r="E13" s="59"/>
      <c r="F13" s="59"/>
    </row>
    <row r="14" spans="1:6" x14ac:dyDescent="0.2">
      <c r="A14" s="61">
        <v>1</v>
      </c>
      <c r="B14" s="202"/>
      <c r="C14" s="235"/>
      <c r="D14" s="235"/>
      <c r="E14" s="235"/>
      <c r="F14" s="235"/>
    </row>
    <row r="15" spans="1:6" x14ac:dyDescent="0.2">
      <c r="A15" s="61">
        <v>2</v>
      </c>
      <c r="B15" s="202"/>
      <c r="C15" s="235"/>
      <c r="D15" s="235"/>
      <c r="E15" s="235"/>
      <c r="F15" s="235"/>
    </row>
    <row r="16" spans="1:6" x14ac:dyDescent="0.2">
      <c r="A16" s="61">
        <v>3</v>
      </c>
      <c r="B16" s="202"/>
      <c r="C16" s="235"/>
      <c r="D16" s="235"/>
      <c r="E16" s="235"/>
      <c r="F16" s="235"/>
    </row>
    <row r="17" spans="1:6" x14ac:dyDescent="0.2">
      <c r="A17" s="61">
        <v>4</v>
      </c>
      <c r="B17" s="202"/>
      <c r="C17" s="235"/>
      <c r="D17" s="235"/>
      <c r="E17" s="235"/>
      <c r="F17" s="235"/>
    </row>
    <row r="18" spans="1:6" x14ac:dyDescent="0.2">
      <c r="A18" s="61">
        <v>5</v>
      </c>
      <c r="B18" s="202"/>
      <c r="C18" s="235"/>
      <c r="D18" s="235"/>
      <c r="E18" s="235"/>
      <c r="F18" s="235"/>
    </row>
    <row r="19" spans="1:6" x14ac:dyDescent="0.2">
      <c r="A19" s="61">
        <v>6</v>
      </c>
      <c r="B19" s="202"/>
      <c r="C19" s="235"/>
      <c r="D19" s="235"/>
      <c r="E19" s="235"/>
      <c r="F19" s="235"/>
    </row>
    <row r="20" spans="1:6" x14ac:dyDescent="0.2">
      <c r="A20" s="61">
        <v>7</v>
      </c>
      <c r="B20" s="202"/>
      <c r="C20" s="235"/>
      <c r="D20" s="235"/>
      <c r="E20" s="235"/>
      <c r="F20" s="235"/>
    </row>
    <row r="21" spans="1:6" x14ac:dyDescent="0.2">
      <c r="B21" s="102" t="s">
        <v>38</v>
      </c>
      <c r="C21" s="100">
        <f t="shared" ref="C21:F21" si="0">SUM(C14:C20)</f>
        <v>0</v>
      </c>
      <c r="D21" s="100">
        <f t="shared" si="0"/>
        <v>0</v>
      </c>
      <c r="E21" s="100">
        <f t="shared" si="0"/>
        <v>0</v>
      </c>
      <c r="F21" s="100">
        <f t="shared" si="0"/>
        <v>0</v>
      </c>
    </row>
  </sheetData>
  <sheetProtection algorithmName="SHA-512" hashValue="6XWweVMQnNCEChNImK/X5Mz33UZ2A/9oLfhJopd1htyk+9Gm0hz9MYGiALmJJNNl4tySTzV2zQk5jg8+LVo6SQ==" saltValue="qIdsyrhyDURtuZjfl3N6PQ==" spinCount="100000" sheet="1" objects="1" scenarios="1"/>
  <mergeCells count="4">
    <mergeCell ref="B7:C7"/>
    <mergeCell ref="C10:F10"/>
    <mergeCell ref="B10:B11"/>
    <mergeCell ref="A10:A11"/>
  </mergeCell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21"/>
  <sheetViews>
    <sheetView workbookViewId="0">
      <selection activeCell="F8" sqref="F8"/>
    </sheetView>
  </sheetViews>
  <sheetFormatPr baseColWidth="10" defaultRowHeight="12.75" x14ac:dyDescent="0.2"/>
  <cols>
    <col min="1" max="1" width="16.85546875" customWidth="1"/>
    <col min="2" max="2" width="25" customWidth="1"/>
    <col min="3" max="6" width="15.7109375" customWidth="1"/>
  </cols>
  <sheetData>
    <row r="1" spans="1:6" ht="18.75" x14ac:dyDescent="0.3">
      <c r="A1" s="63" t="s">
        <v>103</v>
      </c>
    </row>
    <row r="2" spans="1:6" x14ac:dyDescent="0.2">
      <c r="A2" s="69" t="s">
        <v>149</v>
      </c>
    </row>
    <row r="3" spans="1:6" x14ac:dyDescent="0.2">
      <c r="A3" s="87" t="s">
        <v>39</v>
      </c>
      <c r="B3" s="87"/>
    </row>
    <row r="4" spans="1:6" ht="18.75" x14ac:dyDescent="0.3">
      <c r="A4" s="63"/>
    </row>
    <row r="5" spans="1:6" ht="18.75" x14ac:dyDescent="0.3">
      <c r="A5" s="63"/>
      <c r="B5" s="68"/>
    </row>
    <row r="6" spans="1:6" ht="18.75" x14ac:dyDescent="0.3">
      <c r="A6" s="63"/>
    </row>
    <row r="7" spans="1:6" x14ac:dyDescent="0.2">
      <c r="A7" s="12" t="s">
        <v>70</v>
      </c>
      <c r="B7" s="303">
        <f>'PF - Kosten- und Finanzplan'!$D$5</f>
        <v>0</v>
      </c>
      <c r="C7" s="303"/>
    </row>
    <row r="8" spans="1:6" x14ac:dyDescent="0.2">
      <c r="A8" s="12" t="s">
        <v>71</v>
      </c>
      <c r="B8" s="138">
        <f>'PF - Kosten- und Finanzplan'!$D$4</f>
        <v>0</v>
      </c>
    </row>
    <row r="9" spans="1:6" ht="12" customHeight="1" x14ac:dyDescent="0.2"/>
    <row r="10" spans="1:6" ht="25.5" customHeight="1" x14ac:dyDescent="0.2">
      <c r="A10" s="305" t="s">
        <v>9</v>
      </c>
      <c r="B10" s="307" t="s">
        <v>85</v>
      </c>
      <c r="C10" s="309" t="s">
        <v>141</v>
      </c>
      <c r="D10" s="310"/>
      <c r="E10" s="310"/>
      <c r="F10" s="311"/>
    </row>
    <row r="11" spans="1:6" x14ac:dyDescent="0.2">
      <c r="A11" s="306"/>
      <c r="B11" s="308"/>
      <c r="C11" s="135">
        <f>'PF - Kosten- und Finanzplan'!J8</f>
        <v>2022</v>
      </c>
      <c r="D11" s="135">
        <f t="shared" ref="D11:F11" si="0">C11+1</f>
        <v>2023</v>
      </c>
      <c r="E11" s="135">
        <f t="shared" si="0"/>
        <v>2024</v>
      </c>
      <c r="F11" s="135">
        <f t="shared" si="0"/>
        <v>2025</v>
      </c>
    </row>
    <row r="12" spans="1:6" s="66" customFormat="1" ht="27" customHeight="1" x14ac:dyDescent="0.2">
      <c r="A12" s="64"/>
      <c r="B12" s="65" t="s">
        <v>78</v>
      </c>
      <c r="C12" s="65" t="s">
        <v>78</v>
      </c>
      <c r="D12" s="65" t="s">
        <v>78</v>
      </c>
      <c r="E12" s="65" t="s">
        <v>78</v>
      </c>
      <c r="F12" s="65" t="s">
        <v>78</v>
      </c>
    </row>
    <row r="13" spans="1:6" x14ac:dyDescent="0.2">
      <c r="A13" s="59" t="s">
        <v>23</v>
      </c>
      <c r="B13" s="59" t="s">
        <v>104</v>
      </c>
      <c r="C13" s="103">
        <v>11</v>
      </c>
      <c r="D13" s="103">
        <v>12</v>
      </c>
      <c r="E13" s="103">
        <v>13</v>
      </c>
      <c r="F13" s="103">
        <v>15</v>
      </c>
    </row>
    <row r="14" spans="1:6" x14ac:dyDescent="0.2">
      <c r="A14" s="61">
        <v>1</v>
      </c>
      <c r="B14" s="202"/>
      <c r="C14" s="235"/>
      <c r="D14" s="235"/>
      <c r="E14" s="235"/>
      <c r="F14" s="235"/>
    </row>
    <row r="15" spans="1:6" x14ac:dyDescent="0.2">
      <c r="A15" s="61">
        <v>2</v>
      </c>
      <c r="B15" s="202"/>
      <c r="C15" s="235"/>
      <c r="D15" s="235"/>
      <c r="E15" s="235"/>
      <c r="F15" s="235"/>
    </row>
    <row r="16" spans="1:6" x14ac:dyDescent="0.2">
      <c r="A16" s="61">
        <v>3</v>
      </c>
      <c r="B16" s="202"/>
      <c r="C16" s="235"/>
      <c r="D16" s="235"/>
      <c r="E16" s="235"/>
      <c r="F16" s="235"/>
    </row>
    <row r="17" spans="1:6" x14ac:dyDescent="0.2">
      <c r="A17" s="61">
        <v>4</v>
      </c>
      <c r="B17" s="202"/>
      <c r="C17" s="235"/>
      <c r="D17" s="235"/>
      <c r="E17" s="235"/>
      <c r="F17" s="235"/>
    </row>
    <row r="18" spans="1:6" x14ac:dyDescent="0.2">
      <c r="A18" s="61">
        <v>5</v>
      </c>
      <c r="B18" s="202"/>
      <c r="C18" s="235"/>
      <c r="D18" s="235"/>
      <c r="E18" s="235"/>
      <c r="F18" s="235"/>
    </row>
    <row r="19" spans="1:6" x14ac:dyDescent="0.2">
      <c r="A19" s="61">
        <v>6</v>
      </c>
      <c r="B19" s="202"/>
      <c r="C19" s="235"/>
      <c r="D19" s="235"/>
      <c r="E19" s="235"/>
      <c r="F19" s="235"/>
    </row>
    <row r="20" spans="1:6" x14ac:dyDescent="0.2">
      <c r="A20" s="61">
        <v>7</v>
      </c>
      <c r="B20" s="202"/>
      <c r="C20" s="235"/>
      <c r="D20" s="235"/>
      <c r="E20" s="235"/>
      <c r="F20" s="235"/>
    </row>
    <row r="21" spans="1:6" x14ac:dyDescent="0.2">
      <c r="B21" s="102" t="s">
        <v>38</v>
      </c>
      <c r="C21" s="100">
        <f t="shared" ref="C21:F21" si="1">SUM(C14:C20)</f>
        <v>0</v>
      </c>
      <c r="D21" s="100">
        <f t="shared" si="1"/>
        <v>0</v>
      </c>
      <c r="E21" s="100">
        <f t="shared" si="1"/>
        <v>0</v>
      </c>
      <c r="F21" s="100">
        <f t="shared" si="1"/>
        <v>0</v>
      </c>
    </row>
  </sheetData>
  <sheetProtection sheet="1" objects="1" scenarios="1"/>
  <mergeCells count="4">
    <mergeCell ref="B7:C7"/>
    <mergeCell ref="C10:F10"/>
    <mergeCell ref="B10:B11"/>
    <mergeCell ref="A10:A11"/>
  </mergeCell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45"/>
  <sheetViews>
    <sheetView workbookViewId="0">
      <selection activeCell="F5" sqref="F5"/>
    </sheetView>
  </sheetViews>
  <sheetFormatPr baseColWidth="10" defaultRowHeight="12.75" x14ac:dyDescent="0.2"/>
  <cols>
    <col min="1" max="1" width="16.85546875" customWidth="1"/>
    <col min="2" max="2" width="25" customWidth="1"/>
    <col min="3" max="4" width="15.85546875" customWidth="1"/>
    <col min="5" max="6" width="16.42578125" customWidth="1"/>
    <col min="7" max="7" width="12.140625" customWidth="1"/>
    <col min="8" max="9" width="16.42578125" customWidth="1"/>
    <col min="10" max="10" width="15.28515625" customWidth="1"/>
    <col min="11" max="12" width="16.42578125" customWidth="1"/>
    <col min="13" max="13" width="11.7109375" customWidth="1"/>
    <col min="14" max="15" width="16.42578125" customWidth="1"/>
    <col min="16" max="16" width="11.7109375" customWidth="1"/>
  </cols>
  <sheetData>
    <row r="1" spans="1:16" ht="18.75" x14ac:dyDescent="0.3">
      <c r="A1" s="20" t="s">
        <v>114</v>
      </c>
      <c r="B1" s="21"/>
      <c r="C1" s="21"/>
      <c r="D1" s="21"/>
      <c r="E1" s="21"/>
      <c r="F1" s="21"/>
      <c r="G1" s="21"/>
      <c r="H1" s="21"/>
      <c r="I1" s="21"/>
      <c r="J1" s="21"/>
      <c r="K1" s="21"/>
      <c r="L1" s="21"/>
    </row>
    <row r="2" spans="1:16" x14ac:dyDescent="0.2">
      <c r="A2" s="69" t="s">
        <v>149</v>
      </c>
      <c r="B2" s="21"/>
      <c r="C2" s="21"/>
      <c r="D2" s="21"/>
      <c r="E2" s="21"/>
      <c r="F2" s="21"/>
      <c r="G2" s="21"/>
      <c r="H2" s="21"/>
      <c r="I2" s="21"/>
      <c r="J2" s="21"/>
      <c r="K2" s="21"/>
      <c r="L2" s="21"/>
    </row>
    <row r="3" spans="1:16" x14ac:dyDescent="0.2">
      <c r="A3" s="97" t="s">
        <v>39</v>
      </c>
      <c r="B3" s="97"/>
      <c r="C3" s="97"/>
      <c r="D3" s="21"/>
      <c r="E3" s="21"/>
      <c r="F3" s="21"/>
      <c r="G3" s="21"/>
      <c r="H3" s="21"/>
      <c r="I3" s="21"/>
      <c r="J3" s="21"/>
      <c r="K3" s="21"/>
      <c r="L3" s="21"/>
    </row>
    <row r="4" spans="1:16" ht="18.75" x14ac:dyDescent="0.3">
      <c r="A4" s="20"/>
      <c r="B4" s="21"/>
      <c r="C4" s="21"/>
      <c r="D4" s="21"/>
      <c r="E4" s="21"/>
      <c r="F4" s="21"/>
      <c r="G4" s="21"/>
      <c r="H4" s="21"/>
      <c r="I4" s="21"/>
      <c r="J4" s="21"/>
      <c r="K4" s="21"/>
      <c r="L4" s="21"/>
    </row>
    <row r="5" spans="1:16" x14ac:dyDescent="0.2">
      <c r="A5" s="119" t="s">
        <v>70</v>
      </c>
      <c r="B5" s="314">
        <f>'PF - Kosten- und Finanzplan'!$D$5</f>
        <v>0</v>
      </c>
      <c r="C5" s="314"/>
      <c r="D5" s="21"/>
      <c r="E5" s="21"/>
      <c r="F5" s="21"/>
      <c r="G5" s="21"/>
      <c r="H5" s="21"/>
      <c r="I5" s="21"/>
      <c r="J5" s="21"/>
      <c r="K5" s="21"/>
      <c r="L5" s="21"/>
    </row>
    <row r="6" spans="1:16" x14ac:dyDescent="0.2">
      <c r="A6" s="119" t="s">
        <v>71</v>
      </c>
      <c r="B6" s="203">
        <f>'PF - Kosten- und Finanzplan'!$D$4</f>
        <v>0</v>
      </c>
      <c r="C6" s="204"/>
      <c r="D6" s="21"/>
      <c r="E6" s="21"/>
      <c r="F6" s="21"/>
      <c r="G6" s="21"/>
      <c r="H6" s="21"/>
      <c r="I6" s="21"/>
      <c r="J6" s="21"/>
      <c r="K6" s="21"/>
      <c r="L6" s="21"/>
    </row>
    <row r="7" spans="1:16" x14ac:dyDescent="0.2">
      <c r="A7" s="119"/>
      <c r="B7" s="204"/>
      <c r="C7" s="204"/>
      <c r="D7" s="21"/>
      <c r="E7" s="21"/>
      <c r="F7" s="21"/>
      <c r="G7" s="21"/>
      <c r="H7" s="21"/>
      <c r="I7" s="21"/>
      <c r="J7" s="21"/>
      <c r="K7" s="21"/>
      <c r="L7" s="21"/>
    </row>
    <row r="8" spans="1:16" ht="12" customHeight="1" x14ac:dyDescent="0.2">
      <c r="A8" s="205" t="s">
        <v>92</v>
      </c>
      <c r="B8" s="119" t="s">
        <v>91</v>
      </c>
      <c r="C8" s="21"/>
      <c r="D8" s="21"/>
      <c r="E8" s="21"/>
      <c r="F8" s="21"/>
      <c r="G8" s="21"/>
      <c r="H8" s="21"/>
      <c r="I8" s="21"/>
      <c r="J8" s="21"/>
      <c r="K8" s="21"/>
      <c r="L8" s="21"/>
    </row>
    <row r="9" spans="1:16" x14ac:dyDescent="0.2">
      <c r="A9" s="21"/>
      <c r="B9" s="21"/>
      <c r="C9" s="21"/>
      <c r="D9" s="21"/>
      <c r="E9" s="206"/>
      <c r="F9" s="207"/>
      <c r="G9" s="206"/>
      <c r="H9" s="208"/>
      <c r="I9" s="208"/>
      <c r="J9" s="209"/>
      <c r="K9" s="208"/>
      <c r="L9" s="208"/>
      <c r="M9" s="74"/>
      <c r="N9" s="72"/>
      <c r="O9" s="72"/>
      <c r="P9" s="72"/>
    </row>
    <row r="10" spans="1:16" s="66" customFormat="1" ht="25.5" customHeight="1" x14ac:dyDescent="0.2">
      <c r="A10" s="312" t="s">
        <v>9</v>
      </c>
      <c r="B10" s="322" t="s">
        <v>88</v>
      </c>
      <c r="C10" s="322" t="s">
        <v>121</v>
      </c>
      <c r="D10" s="322" t="s">
        <v>111</v>
      </c>
      <c r="E10" s="322" t="s">
        <v>89</v>
      </c>
      <c r="F10" s="322" t="s">
        <v>90</v>
      </c>
      <c r="G10" s="322" t="s">
        <v>83</v>
      </c>
      <c r="H10" s="319" t="s">
        <v>141</v>
      </c>
      <c r="I10" s="320"/>
      <c r="J10" s="320"/>
      <c r="K10" s="321"/>
      <c r="L10" s="288" t="s">
        <v>18</v>
      </c>
      <c r="M10" s="104"/>
      <c r="N10" s="104"/>
      <c r="O10" s="104"/>
      <c r="P10" s="104"/>
    </row>
    <row r="11" spans="1:16" s="66" customFormat="1" ht="17.25" customHeight="1" x14ac:dyDescent="0.2">
      <c r="A11" s="313"/>
      <c r="B11" s="323"/>
      <c r="C11" s="323"/>
      <c r="D11" s="323"/>
      <c r="E11" s="323"/>
      <c r="F11" s="323"/>
      <c r="G11" s="323"/>
      <c r="H11" s="210">
        <f>'PF - Kosten- und Finanzplan'!J8</f>
        <v>2022</v>
      </c>
      <c r="I11" s="210">
        <f>'PF - Kosten- und Finanzplan'!K8</f>
        <v>2023</v>
      </c>
      <c r="J11" s="210">
        <f>'PF - Kosten- und Finanzplan'!L8</f>
        <v>2024</v>
      </c>
      <c r="K11" s="210">
        <f>'PF - Kosten- und Finanzplan'!M8</f>
        <v>2025</v>
      </c>
      <c r="L11" s="289"/>
      <c r="M11" s="104"/>
      <c r="N11" s="104"/>
      <c r="O11" s="104"/>
      <c r="P11" s="104"/>
    </row>
    <row r="12" spans="1:16" x14ac:dyDescent="0.2">
      <c r="A12" s="14">
        <v>1</v>
      </c>
      <c r="B12" s="14">
        <f t="shared" ref="B12:C12" si="0">A12+1</f>
        <v>2</v>
      </c>
      <c r="C12" s="14">
        <f t="shared" si="0"/>
        <v>3</v>
      </c>
      <c r="D12" s="14">
        <f t="shared" ref="D12" si="1">C12+1</f>
        <v>4</v>
      </c>
      <c r="E12" s="14">
        <f t="shared" ref="E12:F12" si="2">D12+1</f>
        <v>5</v>
      </c>
      <c r="F12" s="14">
        <f t="shared" si="2"/>
        <v>6</v>
      </c>
      <c r="G12" s="14">
        <f t="shared" ref="G12" si="3">F12+1</f>
        <v>7</v>
      </c>
      <c r="H12" s="14">
        <f t="shared" ref="H12" si="4">G12+1</f>
        <v>8</v>
      </c>
      <c r="I12" s="14">
        <f t="shared" ref="I12" si="5">H12+1</f>
        <v>9</v>
      </c>
      <c r="J12" s="14">
        <f t="shared" ref="J12:L12" si="6">I12+1</f>
        <v>10</v>
      </c>
      <c r="K12" s="14">
        <f t="shared" si="6"/>
        <v>11</v>
      </c>
      <c r="L12" s="13">
        <f t="shared" si="6"/>
        <v>12</v>
      </c>
      <c r="M12" s="76"/>
      <c r="N12" s="76"/>
      <c r="O12" s="76"/>
      <c r="P12" s="76"/>
    </row>
    <row r="13" spans="1:16" s="66" customFormat="1" ht="33.75" x14ac:dyDescent="0.2">
      <c r="A13" s="211"/>
      <c r="B13" s="212" t="s">
        <v>78</v>
      </c>
      <c r="C13" s="212" t="s">
        <v>78</v>
      </c>
      <c r="D13" s="212" t="s">
        <v>78</v>
      </c>
      <c r="E13" s="212" t="s">
        <v>78</v>
      </c>
      <c r="F13" s="212" t="s">
        <v>78</v>
      </c>
      <c r="G13" s="212" t="s">
        <v>122</v>
      </c>
      <c r="H13" s="212" t="s">
        <v>78</v>
      </c>
      <c r="I13" s="212" t="s">
        <v>78</v>
      </c>
      <c r="J13" s="212" t="s">
        <v>78</v>
      </c>
      <c r="K13" s="212" t="s">
        <v>78</v>
      </c>
      <c r="L13" s="108" t="s">
        <v>123</v>
      </c>
      <c r="M13" s="77"/>
      <c r="N13" s="77"/>
      <c r="O13" s="77"/>
      <c r="P13" s="77"/>
    </row>
    <row r="14" spans="1:16" x14ac:dyDescent="0.2">
      <c r="A14" s="213" t="s">
        <v>23</v>
      </c>
      <c r="B14" s="213" t="s">
        <v>120</v>
      </c>
      <c r="C14" s="214">
        <v>4000</v>
      </c>
      <c r="D14" s="213">
        <v>400</v>
      </c>
      <c r="E14" s="213">
        <v>20</v>
      </c>
      <c r="F14" s="213">
        <v>12</v>
      </c>
      <c r="G14" s="215">
        <f>C14/D14*E14*F14</f>
        <v>2400</v>
      </c>
      <c r="H14" s="215">
        <v>800</v>
      </c>
      <c r="I14" s="215">
        <v>800</v>
      </c>
      <c r="J14" s="215">
        <v>800</v>
      </c>
      <c r="K14" s="215"/>
      <c r="L14" s="11">
        <f>SUM(H14:K14)</f>
        <v>2400</v>
      </c>
      <c r="M14" s="105"/>
      <c r="N14" s="105"/>
      <c r="O14" s="105"/>
      <c r="P14" s="105"/>
    </row>
    <row r="15" spans="1:16" x14ac:dyDescent="0.2">
      <c r="A15" s="6">
        <v>1</v>
      </c>
      <c r="B15" s="200"/>
      <c r="C15" s="201"/>
      <c r="D15" s="202"/>
      <c r="E15" s="202"/>
      <c r="F15" s="202"/>
      <c r="G15" s="216" t="e">
        <f>ROUND(C15/D15*E15*F15,2)</f>
        <v>#DIV/0!</v>
      </c>
      <c r="H15" s="201"/>
      <c r="I15" s="201"/>
      <c r="J15" s="201"/>
      <c r="K15" s="201"/>
      <c r="L15" s="109">
        <f t="shared" ref="L15:L21" si="7">SUM(H15:K15)</f>
        <v>0</v>
      </c>
      <c r="M15" s="107"/>
      <c r="N15" s="106"/>
      <c r="O15" s="74"/>
      <c r="P15" s="107"/>
    </row>
    <row r="16" spans="1:16" x14ac:dyDescent="0.2">
      <c r="A16" s="6">
        <v>2</v>
      </c>
      <c r="B16" s="200"/>
      <c r="C16" s="201"/>
      <c r="D16" s="202"/>
      <c r="E16" s="202"/>
      <c r="F16" s="202"/>
      <c r="G16" s="216" t="e">
        <f t="shared" ref="G16:G21" si="8">ROUND(C16/D16*E16*F16,2)</f>
        <v>#DIV/0!</v>
      </c>
      <c r="H16" s="201"/>
      <c r="I16" s="201"/>
      <c r="J16" s="201"/>
      <c r="K16" s="201"/>
      <c r="L16" s="109">
        <f t="shared" si="7"/>
        <v>0</v>
      </c>
      <c r="M16" s="107"/>
      <c r="N16" s="106"/>
      <c r="O16" s="74"/>
      <c r="P16" s="107"/>
    </row>
    <row r="17" spans="1:17" x14ac:dyDescent="0.2">
      <c r="A17" s="6">
        <v>3</v>
      </c>
      <c r="B17" s="200"/>
      <c r="C17" s="201"/>
      <c r="D17" s="202"/>
      <c r="E17" s="202"/>
      <c r="F17" s="202"/>
      <c r="G17" s="216" t="e">
        <f t="shared" si="8"/>
        <v>#DIV/0!</v>
      </c>
      <c r="H17" s="201"/>
      <c r="I17" s="201"/>
      <c r="J17" s="201"/>
      <c r="K17" s="201"/>
      <c r="L17" s="109">
        <f t="shared" si="7"/>
        <v>0</v>
      </c>
      <c r="M17" s="107"/>
      <c r="N17" s="106"/>
      <c r="O17" s="74"/>
      <c r="P17" s="107"/>
    </row>
    <row r="18" spans="1:17" x14ac:dyDescent="0.2">
      <c r="A18" s="6">
        <v>4</v>
      </c>
      <c r="B18" s="200"/>
      <c r="C18" s="201"/>
      <c r="D18" s="202"/>
      <c r="E18" s="202"/>
      <c r="F18" s="202"/>
      <c r="G18" s="216" t="e">
        <f t="shared" si="8"/>
        <v>#DIV/0!</v>
      </c>
      <c r="H18" s="201"/>
      <c r="I18" s="201"/>
      <c r="J18" s="201"/>
      <c r="K18" s="201"/>
      <c r="L18" s="109">
        <f t="shared" si="7"/>
        <v>0</v>
      </c>
      <c r="M18" s="107"/>
      <c r="N18" s="106"/>
      <c r="O18" s="74"/>
      <c r="P18" s="107"/>
    </row>
    <row r="19" spans="1:17" x14ac:dyDescent="0.2">
      <c r="A19" s="6">
        <v>5</v>
      </c>
      <c r="B19" s="200"/>
      <c r="C19" s="201"/>
      <c r="D19" s="202"/>
      <c r="E19" s="202"/>
      <c r="F19" s="202"/>
      <c r="G19" s="216" t="e">
        <f t="shared" si="8"/>
        <v>#DIV/0!</v>
      </c>
      <c r="H19" s="201"/>
      <c r="I19" s="201"/>
      <c r="J19" s="201"/>
      <c r="K19" s="201"/>
      <c r="L19" s="109">
        <f t="shared" si="7"/>
        <v>0</v>
      </c>
      <c r="M19" s="107"/>
      <c r="N19" s="106"/>
      <c r="O19" s="74"/>
      <c r="P19" s="107"/>
    </row>
    <row r="20" spans="1:17" x14ac:dyDescent="0.2">
      <c r="A20" s="6">
        <v>6</v>
      </c>
      <c r="B20" s="200"/>
      <c r="C20" s="201"/>
      <c r="D20" s="202"/>
      <c r="E20" s="202"/>
      <c r="F20" s="202"/>
      <c r="G20" s="216" t="e">
        <f t="shared" si="8"/>
        <v>#DIV/0!</v>
      </c>
      <c r="H20" s="201"/>
      <c r="I20" s="201"/>
      <c r="J20" s="201"/>
      <c r="K20" s="201"/>
      <c r="L20" s="109">
        <f t="shared" si="7"/>
        <v>0</v>
      </c>
      <c r="M20" s="107"/>
      <c r="N20" s="106"/>
      <c r="O20" s="74"/>
      <c r="P20" s="107"/>
    </row>
    <row r="21" spans="1:17" x14ac:dyDescent="0.2">
      <c r="A21" s="6">
        <v>7</v>
      </c>
      <c r="B21" s="200"/>
      <c r="C21" s="201"/>
      <c r="D21" s="202"/>
      <c r="E21" s="202"/>
      <c r="F21" s="202"/>
      <c r="G21" s="216" t="e">
        <f t="shared" si="8"/>
        <v>#DIV/0!</v>
      </c>
      <c r="H21" s="201"/>
      <c r="I21" s="201"/>
      <c r="J21" s="201"/>
      <c r="K21" s="201"/>
      <c r="L21" s="109">
        <f t="shared" si="7"/>
        <v>0</v>
      </c>
      <c r="M21" s="107"/>
      <c r="N21" s="106"/>
      <c r="O21" s="74"/>
      <c r="P21" s="107"/>
    </row>
    <row r="22" spans="1:17" s="72" customFormat="1" x14ac:dyDescent="0.2">
      <c r="A22" s="217"/>
      <c r="B22" s="218"/>
      <c r="C22" s="219"/>
      <c r="D22" s="217"/>
      <c r="E22" s="217"/>
      <c r="F22" s="217"/>
      <c r="G22" s="220"/>
      <c r="H22" s="208"/>
      <c r="I22" s="208"/>
      <c r="J22" s="221"/>
      <c r="K22" s="208"/>
      <c r="L22" s="208"/>
      <c r="M22" s="73"/>
      <c r="P22" s="73"/>
    </row>
    <row r="23" spans="1:17" s="37" customFormat="1" x14ac:dyDescent="0.2">
      <c r="A23" s="222" t="s">
        <v>93</v>
      </c>
      <c r="B23" s="223" t="s">
        <v>94</v>
      </c>
      <c r="C23" s="218"/>
      <c r="D23" s="208"/>
      <c r="E23" s="208"/>
      <c r="F23" s="208"/>
      <c r="G23" s="221"/>
      <c r="H23" s="208"/>
      <c r="I23" s="208"/>
      <c r="J23" s="221"/>
      <c r="K23" s="208"/>
      <c r="L23" s="208"/>
      <c r="M23" s="73"/>
      <c r="N23" s="72"/>
      <c r="O23" s="72"/>
      <c r="P23" s="73"/>
      <c r="Q23" s="72"/>
    </row>
    <row r="24" spans="1:17" s="37" customFormat="1" x14ac:dyDescent="0.2">
      <c r="A24" s="222"/>
      <c r="B24" s="223"/>
      <c r="C24" s="218"/>
      <c r="D24" s="208"/>
      <c r="E24" s="207"/>
      <c r="F24" s="207"/>
      <c r="G24" s="221"/>
      <c r="H24" s="208"/>
      <c r="I24" s="208"/>
      <c r="J24" s="221"/>
      <c r="K24" s="208"/>
      <c r="L24" s="208"/>
      <c r="M24" s="73"/>
      <c r="N24" s="72"/>
      <c r="O24" s="72"/>
      <c r="P24" s="73"/>
      <c r="Q24" s="72"/>
    </row>
    <row r="25" spans="1:17" ht="25.5" customHeight="1" x14ac:dyDescent="0.2">
      <c r="A25" s="312" t="s">
        <v>9</v>
      </c>
      <c r="B25" s="315" t="s">
        <v>85</v>
      </c>
      <c r="C25" s="316" t="str">
        <f>H10</f>
        <v>Kassenrate</v>
      </c>
      <c r="D25" s="317"/>
      <c r="E25" s="317"/>
      <c r="F25" s="318"/>
      <c r="G25" s="208"/>
      <c r="H25" s="209"/>
      <c r="I25" s="208"/>
      <c r="J25" s="208"/>
      <c r="K25" s="209"/>
      <c r="L25" s="208"/>
      <c r="M25" s="72"/>
      <c r="N25" s="74"/>
      <c r="O25" s="72"/>
      <c r="P25" s="72"/>
      <c r="Q25" s="72"/>
    </row>
    <row r="26" spans="1:17" s="70" customFormat="1" ht="12.75" customHeight="1" x14ac:dyDescent="0.2">
      <c r="A26" s="313"/>
      <c r="B26" s="315"/>
      <c r="C26" s="224">
        <f>H11</f>
        <v>2022</v>
      </c>
      <c r="D26" s="224">
        <f t="shared" ref="D26:F26" si="9">I11</f>
        <v>2023</v>
      </c>
      <c r="E26" s="224">
        <f t="shared" si="9"/>
        <v>2024</v>
      </c>
      <c r="F26" s="224">
        <f t="shared" si="9"/>
        <v>2025</v>
      </c>
      <c r="G26" s="225"/>
      <c r="H26" s="208"/>
      <c r="I26" s="208"/>
      <c r="J26" s="225"/>
      <c r="K26" s="208"/>
      <c r="L26" s="208"/>
      <c r="M26" s="75"/>
      <c r="N26" s="72"/>
      <c r="O26" s="72"/>
      <c r="P26" s="75"/>
      <c r="Q26" s="72"/>
    </row>
    <row r="27" spans="1:17" s="66" customFormat="1" ht="25.5" customHeight="1" x14ac:dyDescent="0.2">
      <c r="A27" s="211"/>
      <c r="B27" s="212" t="s">
        <v>78</v>
      </c>
      <c r="C27" s="212" t="s">
        <v>78</v>
      </c>
      <c r="D27" s="212" t="s">
        <v>78</v>
      </c>
      <c r="E27" s="212" t="s">
        <v>78</v>
      </c>
      <c r="F27" s="212" t="s">
        <v>78</v>
      </c>
      <c r="G27" s="226"/>
      <c r="H27" s="227"/>
      <c r="I27" s="227"/>
      <c r="J27" s="226"/>
      <c r="K27" s="227"/>
      <c r="L27" s="227"/>
      <c r="M27" s="77"/>
      <c r="N27" s="78"/>
      <c r="O27" s="78"/>
      <c r="P27" s="77"/>
      <c r="Q27" s="79"/>
    </row>
    <row r="28" spans="1:17" s="71" customFormat="1" x14ac:dyDescent="0.2">
      <c r="A28" s="213" t="s">
        <v>23</v>
      </c>
      <c r="B28" s="213" t="s">
        <v>110</v>
      </c>
      <c r="C28" s="215">
        <v>35</v>
      </c>
      <c r="D28" s="213"/>
      <c r="E28" s="213"/>
      <c r="F28" s="213"/>
      <c r="G28" s="228"/>
      <c r="H28" s="229"/>
      <c r="I28" s="229"/>
      <c r="J28" s="221"/>
      <c r="K28" s="229"/>
      <c r="L28" s="229"/>
      <c r="M28" s="73"/>
      <c r="N28" s="80"/>
      <c r="O28" s="80"/>
      <c r="P28" s="73"/>
      <c r="Q28" s="80"/>
    </row>
    <row r="29" spans="1:17" x14ac:dyDescent="0.2">
      <c r="A29" s="6">
        <v>1</v>
      </c>
      <c r="B29" s="200"/>
      <c r="C29" s="89"/>
      <c r="D29" s="89"/>
      <c r="E29" s="89"/>
      <c r="F29" s="89"/>
      <c r="G29" s="230"/>
      <c r="H29" s="208"/>
      <c r="I29" s="208"/>
      <c r="J29" s="230"/>
      <c r="K29" s="208"/>
      <c r="L29" s="208"/>
      <c r="M29" s="81"/>
      <c r="N29" s="72"/>
      <c r="O29" s="72"/>
      <c r="P29" s="81"/>
      <c r="Q29" s="72"/>
    </row>
    <row r="30" spans="1:17" x14ac:dyDescent="0.2">
      <c r="A30" s="6">
        <v>2</v>
      </c>
      <c r="B30" s="200"/>
      <c r="C30" s="89"/>
      <c r="D30" s="89"/>
      <c r="E30" s="89"/>
      <c r="F30" s="89"/>
      <c r="G30" s="230"/>
      <c r="H30" s="208"/>
      <c r="I30" s="208"/>
      <c r="J30" s="230"/>
      <c r="K30" s="208"/>
      <c r="L30" s="208"/>
      <c r="M30" s="81"/>
      <c r="N30" s="72"/>
      <c r="O30" s="72"/>
      <c r="P30" s="81"/>
      <c r="Q30" s="72"/>
    </row>
    <row r="31" spans="1:17" x14ac:dyDescent="0.2">
      <c r="A31" s="6">
        <v>3</v>
      </c>
      <c r="B31" s="200"/>
      <c r="C31" s="89"/>
      <c r="D31" s="89"/>
      <c r="E31" s="89"/>
      <c r="F31" s="89"/>
      <c r="G31" s="230"/>
      <c r="H31" s="208"/>
      <c r="I31" s="208"/>
      <c r="J31" s="230"/>
      <c r="K31" s="208"/>
      <c r="L31" s="208"/>
      <c r="M31" s="81"/>
      <c r="N31" s="72"/>
      <c r="O31" s="72"/>
      <c r="P31" s="81"/>
      <c r="Q31" s="72"/>
    </row>
    <row r="32" spans="1:17" x14ac:dyDescent="0.2">
      <c r="A32" s="6">
        <v>4</v>
      </c>
      <c r="B32" s="200"/>
      <c r="C32" s="89"/>
      <c r="D32" s="89"/>
      <c r="E32" s="89"/>
      <c r="F32" s="89"/>
      <c r="G32" s="230"/>
      <c r="H32" s="208"/>
      <c r="I32" s="208"/>
      <c r="J32" s="230"/>
      <c r="K32" s="208"/>
      <c r="L32" s="208"/>
      <c r="M32" s="81"/>
      <c r="N32" s="72"/>
      <c r="O32" s="72"/>
      <c r="P32" s="81"/>
      <c r="Q32" s="72"/>
    </row>
    <row r="33" spans="1:17" x14ac:dyDescent="0.2">
      <c r="A33" s="6">
        <v>5</v>
      </c>
      <c r="B33" s="200"/>
      <c r="C33" s="89"/>
      <c r="D33" s="89"/>
      <c r="E33" s="89"/>
      <c r="F33" s="89"/>
      <c r="G33" s="230"/>
      <c r="H33" s="208"/>
      <c r="I33" s="208"/>
      <c r="J33" s="230"/>
      <c r="K33" s="208"/>
      <c r="L33" s="208"/>
      <c r="M33" s="81"/>
      <c r="N33" s="72"/>
      <c r="O33" s="72"/>
      <c r="P33" s="81"/>
      <c r="Q33" s="72"/>
    </row>
    <row r="34" spans="1:17" x14ac:dyDescent="0.2">
      <c r="A34" s="6">
        <v>6</v>
      </c>
      <c r="B34" s="200"/>
      <c r="C34" s="89"/>
      <c r="D34" s="89"/>
      <c r="E34" s="89"/>
      <c r="F34" s="89"/>
      <c r="G34" s="230"/>
      <c r="H34" s="208"/>
      <c r="I34" s="208"/>
      <c r="J34" s="230"/>
      <c r="K34" s="208"/>
      <c r="L34" s="208"/>
      <c r="M34" s="81"/>
      <c r="N34" s="72"/>
      <c r="O34" s="72"/>
      <c r="P34" s="81"/>
      <c r="Q34" s="72"/>
    </row>
    <row r="35" spans="1:17" x14ac:dyDescent="0.2">
      <c r="A35" s="6">
        <v>7</v>
      </c>
      <c r="B35" s="200"/>
      <c r="C35" s="89"/>
      <c r="D35" s="89"/>
      <c r="E35" s="89"/>
      <c r="F35" s="89"/>
      <c r="G35" s="230"/>
      <c r="H35" s="208"/>
      <c r="I35" s="208"/>
      <c r="J35" s="230"/>
      <c r="K35" s="208"/>
      <c r="L35" s="208"/>
      <c r="M35" s="81"/>
      <c r="N35" s="72"/>
      <c r="O35" s="72"/>
      <c r="P35" s="81"/>
      <c r="Q35" s="72"/>
    </row>
    <row r="36" spans="1:17" x14ac:dyDescent="0.2">
      <c r="A36" s="21"/>
      <c r="B36" s="21"/>
      <c r="C36" s="21"/>
      <c r="D36" s="21"/>
      <c r="E36" s="21"/>
      <c r="F36" s="21"/>
      <c r="G36" s="208"/>
      <c r="H36" s="208"/>
      <c r="I36" s="208"/>
      <c r="J36" s="208"/>
      <c r="K36" s="208"/>
      <c r="L36" s="208"/>
      <c r="M36" s="72"/>
      <c r="N36" s="72"/>
      <c r="O36" s="72"/>
      <c r="P36" s="72"/>
      <c r="Q36" s="72"/>
    </row>
    <row r="37" spans="1:17" x14ac:dyDescent="0.2">
      <c r="A37" s="231"/>
      <c r="B37" s="232" t="s">
        <v>107</v>
      </c>
      <c r="C37" s="233">
        <f>SUM(H15:H21)+SUM(C29:C35)</f>
        <v>0</v>
      </c>
      <c r="D37" s="233">
        <f>SUM(I15:I21)+SUM(D29:D35)</f>
        <v>0</v>
      </c>
      <c r="E37" s="233">
        <f>SUM(J15:J21)+SUM(E29:E35)</f>
        <v>0</v>
      </c>
      <c r="F37" s="233">
        <f>SUM(K15:K21)+SUM(F29:F35)</f>
        <v>0</v>
      </c>
      <c r="G37" s="234"/>
      <c r="H37" s="208"/>
      <c r="I37" s="208"/>
      <c r="J37" s="234"/>
      <c r="K37" s="208"/>
      <c r="L37" s="208"/>
      <c r="M37" s="82"/>
      <c r="N37" s="72"/>
      <c r="O37" s="72"/>
      <c r="P37" s="82"/>
      <c r="Q37" s="72"/>
    </row>
    <row r="38" spans="1:17" x14ac:dyDescent="0.2">
      <c r="G38" s="72"/>
      <c r="H38" s="72"/>
      <c r="I38" s="72"/>
      <c r="J38" s="72"/>
      <c r="K38" s="72"/>
      <c r="L38" s="72"/>
      <c r="M38" s="72"/>
      <c r="N38" s="72"/>
      <c r="O38" s="72"/>
      <c r="P38" s="72"/>
      <c r="Q38" s="72"/>
    </row>
    <row r="40" spans="1:17" x14ac:dyDescent="0.2">
      <c r="B40" s="68"/>
      <c r="C40" s="74"/>
      <c r="D40" s="72"/>
      <c r="E40" s="72"/>
      <c r="F40" s="72"/>
    </row>
    <row r="41" spans="1:17" x14ac:dyDescent="0.2">
      <c r="C41" s="72"/>
      <c r="D41" s="105"/>
      <c r="E41" s="72"/>
      <c r="F41" s="72"/>
    </row>
    <row r="42" spans="1:17" x14ac:dyDescent="0.2">
      <c r="B42" s="68"/>
      <c r="C42" s="72"/>
      <c r="D42" s="72"/>
      <c r="E42" s="72"/>
      <c r="F42" s="72"/>
    </row>
    <row r="43" spans="1:17" x14ac:dyDescent="0.2">
      <c r="C43" s="72"/>
      <c r="D43" s="72"/>
      <c r="E43" s="72"/>
      <c r="F43" s="72"/>
    </row>
    <row r="44" spans="1:17" x14ac:dyDescent="0.2">
      <c r="C44" s="72"/>
      <c r="D44" s="72"/>
      <c r="E44" s="72"/>
      <c r="F44" s="72"/>
    </row>
    <row r="45" spans="1:17" x14ac:dyDescent="0.2">
      <c r="C45" s="72"/>
      <c r="D45" s="72"/>
      <c r="E45" s="72"/>
      <c r="F45" s="72"/>
    </row>
  </sheetData>
  <sheetProtection algorithmName="SHA-512" hashValue="1Djv+OgoBBxKGbO4SHoTihDhgm2EUhTAtlHswRvThrtqycaOWEm3QiDzM3TZ1PYP02PuQbgBVy55SnPYV4jL5w==" saltValue="x6IlW9cUa+gGsFGiDBDFDQ==" spinCount="100000" sheet="1" objects="1" scenarios="1"/>
  <mergeCells count="13">
    <mergeCell ref="A25:A26"/>
    <mergeCell ref="B5:C5"/>
    <mergeCell ref="B25:B26"/>
    <mergeCell ref="C25:F25"/>
    <mergeCell ref="L10:L11"/>
    <mergeCell ref="H10:K10"/>
    <mergeCell ref="A10:A11"/>
    <mergeCell ref="B10:B11"/>
    <mergeCell ref="C10:C11"/>
    <mergeCell ref="D10:D11"/>
    <mergeCell ref="E10:E11"/>
    <mergeCell ref="F10:F11"/>
    <mergeCell ref="G10:G11"/>
  </mergeCells>
  <phoneticPr fontId="48" type="noConversion"/>
  <conditionalFormatting sqref="L14">
    <cfRule type="cellIs" dxfId="7" priority="12" operator="notEqual">
      <formula>$G$14</formula>
    </cfRule>
  </conditionalFormatting>
  <conditionalFormatting sqref="L21">
    <cfRule type="cellIs" dxfId="6" priority="8" operator="notEqual">
      <formula>$G$21</formula>
    </cfRule>
  </conditionalFormatting>
  <conditionalFormatting sqref="L20">
    <cfRule type="cellIs" dxfId="5" priority="7" operator="notEqual">
      <formula>$G$20</formula>
    </cfRule>
  </conditionalFormatting>
  <conditionalFormatting sqref="L19">
    <cfRule type="cellIs" dxfId="4" priority="6" operator="notEqual">
      <formula>$G$19</formula>
    </cfRule>
  </conditionalFormatting>
  <conditionalFormatting sqref="L18">
    <cfRule type="cellIs" dxfId="3" priority="5" operator="notEqual">
      <formula>$G$18</formula>
    </cfRule>
  </conditionalFormatting>
  <conditionalFormatting sqref="L17">
    <cfRule type="cellIs" dxfId="2" priority="4" operator="notEqual">
      <formula>$G$17</formula>
    </cfRule>
  </conditionalFormatting>
  <conditionalFormatting sqref="L16">
    <cfRule type="cellIs" dxfId="1" priority="3" operator="notEqual">
      <formula>$G$16</formula>
    </cfRule>
  </conditionalFormatting>
  <conditionalFormatting sqref="L15">
    <cfRule type="cellIs" dxfId="0" priority="1" operator="notEqual">
      <formula>$G$15</formula>
    </cfRule>
  </conditionalFormatting>
  <pageMargins left="0.70866141732283472" right="0.70866141732283472" top="0.78740157480314965" bottom="0.78740157480314965" header="0.31496062992125984" footer="0.31496062992125984"/>
  <pageSetup paperSize="9" scale="66"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40"/>
  <sheetViews>
    <sheetView zoomScaleNormal="100" workbookViewId="0">
      <selection activeCell="D8" sqref="D8"/>
    </sheetView>
  </sheetViews>
  <sheetFormatPr baseColWidth="10" defaultRowHeight="12.75" x14ac:dyDescent="0.2"/>
  <cols>
    <col min="1" max="1" width="7.5703125" customWidth="1"/>
    <col min="2" max="3" width="20.7109375" customWidth="1"/>
    <col min="4" max="4" width="26" customWidth="1"/>
  </cols>
  <sheetData>
    <row r="1" spans="1:10" ht="18.75" x14ac:dyDescent="0.3">
      <c r="A1" s="20" t="s">
        <v>35</v>
      </c>
      <c r="B1" s="21"/>
      <c r="C1" s="21"/>
      <c r="D1" s="21"/>
      <c r="E1" s="21"/>
      <c r="F1" s="21"/>
      <c r="G1" s="21"/>
    </row>
    <row r="2" spans="1:10" x14ac:dyDescent="0.2">
      <c r="A2" s="69" t="s">
        <v>149</v>
      </c>
      <c r="B2" s="21"/>
      <c r="C2" s="21"/>
      <c r="D2" s="21"/>
      <c r="E2" s="21"/>
      <c r="F2" s="21"/>
      <c r="G2" s="21"/>
    </row>
    <row r="3" spans="1:10" x14ac:dyDescent="0.2">
      <c r="A3" s="97" t="s">
        <v>39</v>
      </c>
      <c r="B3" s="97"/>
      <c r="C3" s="97"/>
      <c r="D3" s="21"/>
      <c r="E3" s="21"/>
      <c r="F3" s="21"/>
      <c r="G3" s="21"/>
    </row>
    <row r="4" spans="1:10" x14ac:dyDescent="0.2">
      <c r="A4" s="69"/>
      <c r="B4" s="21"/>
      <c r="C4" s="21"/>
      <c r="D4" s="21"/>
      <c r="E4" s="21"/>
      <c r="F4" s="21"/>
      <c r="G4" s="21"/>
    </row>
    <row r="5" spans="1:10" ht="88.5" customHeight="1" x14ac:dyDescent="0.2">
      <c r="A5" s="324" t="s">
        <v>109</v>
      </c>
      <c r="B5" s="324"/>
      <c r="C5" s="324"/>
      <c r="D5" s="324"/>
      <c r="E5" s="324"/>
      <c r="F5" s="324"/>
      <c r="G5" s="324"/>
    </row>
    <row r="6" spans="1:10" ht="16.5" customHeight="1" x14ac:dyDescent="0.2">
      <c r="A6" s="196"/>
      <c r="B6" s="196"/>
      <c r="C6" s="196"/>
      <c r="D6" s="196"/>
      <c r="E6" s="21"/>
      <c r="F6" s="21"/>
      <c r="G6" s="21"/>
    </row>
    <row r="7" spans="1:10" ht="24" customHeight="1" x14ac:dyDescent="0.2">
      <c r="A7" s="329" t="s">
        <v>136</v>
      </c>
      <c r="B7" s="329"/>
      <c r="C7" s="329"/>
      <c r="D7" s="329"/>
      <c r="E7" s="21"/>
      <c r="F7" s="21"/>
      <c r="G7" s="21"/>
    </row>
    <row r="8" spans="1:10" ht="16.5" customHeight="1" x14ac:dyDescent="0.2">
      <c r="A8" s="160" t="s">
        <v>137</v>
      </c>
      <c r="B8" s="160" t="s">
        <v>138</v>
      </c>
      <c r="C8" s="123"/>
      <c r="D8" s="123"/>
      <c r="E8" s="21"/>
      <c r="F8" s="21"/>
      <c r="G8" s="197"/>
      <c r="H8" s="129"/>
    </row>
    <row r="9" spans="1:10" ht="16.5" customHeight="1" x14ac:dyDescent="0.2">
      <c r="A9" s="161">
        <v>2021</v>
      </c>
      <c r="B9" s="162">
        <v>3.45</v>
      </c>
      <c r="C9" s="123"/>
      <c r="D9" s="123"/>
      <c r="E9" s="21"/>
      <c r="F9" s="21"/>
      <c r="G9" s="197"/>
      <c r="H9" s="129"/>
    </row>
    <row r="10" spans="1:10" ht="16.5" customHeight="1" x14ac:dyDescent="0.2">
      <c r="A10" s="161">
        <v>2022</v>
      </c>
      <c r="B10" s="162">
        <v>3.5</v>
      </c>
      <c r="C10" s="123"/>
      <c r="D10" s="123"/>
      <c r="E10" s="21"/>
      <c r="F10" s="21"/>
      <c r="G10" s="197"/>
      <c r="H10" s="129"/>
    </row>
    <row r="11" spans="1:10" ht="16.5" customHeight="1" x14ac:dyDescent="0.2">
      <c r="A11" s="161">
        <v>2023</v>
      </c>
      <c r="B11" s="162">
        <v>3.55</v>
      </c>
      <c r="C11" s="124"/>
      <c r="D11" s="124"/>
      <c r="E11" s="21"/>
      <c r="F11" s="21"/>
      <c r="G11" s="21"/>
      <c r="J11" s="128"/>
    </row>
    <row r="12" spans="1:10" ht="16.5" customHeight="1" x14ac:dyDescent="0.2">
      <c r="A12" s="161">
        <v>2024</v>
      </c>
      <c r="B12" s="162">
        <v>3.6</v>
      </c>
      <c r="C12" s="125"/>
      <c r="D12" s="125"/>
      <c r="E12" s="21"/>
      <c r="F12" s="21"/>
      <c r="G12" s="21"/>
    </row>
    <row r="13" spans="1:10" ht="16.5" customHeight="1" x14ac:dyDescent="0.2">
      <c r="A13" s="161">
        <v>2025</v>
      </c>
      <c r="B13" s="162">
        <v>3.65</v>
      </c>
      <c r="C13" s="21"/>
      <c r="D13" s="21"/>
      <c r="E13" s="21"/>
      <c r="F13" s="21"/>
      <c r="G13" s="21"/>
    </row>
    <row r="14" spans="1:10" ht="16.5" customHeight="1" x14ac:dyDescent="0.2">
      <c r="A14" s="161">
        <v>2026</v>
      </c>
      <c r="B14" s="162">
        <v>3.7</v>
      </c>
      <c r="C14" s="21"/>
      <c r="D14" s="21"/>
      <c r="E14" s="21"/>
      <c r="F14" s="21"/>
      <c r="G14" s="21"/>
    </row>
    <row r="15" spans="1:10" ht="16.5" customHeight="1" x14ac:dyDescent="0.2">
      <c r="A15" s="161">
        <v>2027</v>
      </c>
      <c r="B15" s="162">
        <v>3.75</v>
      </c>
      <c r="C15" s="21"/>
      <c r="D15" s="21"/>
      <c r="E15" s="21"/>
      <c r="F15" s="21"/>
      <c r="G15" s="21"/>
    </row>
    <row r="16" spans="1:10" ht="16.5" customHeight="1" x14ac:dyDescent="0.2">
      <c r="A16" s="161">
        <v>2028</v>
      </c>
      <c r="B16" s="162">
        <v>3.8</v>
      </c>
      <c r="C16" s="21"/>
      <c r="D16" s="21"/>
      <c r="E16" s="21"/>
      <c r="F16" s="21"/>
      <c r="G16" s="21"/>
    </row>
    <row r="17" spans="1:7" ht="16.5" customHeight="1" x14ac:dyDescent="0.2">
      <c r="A17" s="161">
        <v>2029</v>
      </c>
      <c r="B17" s="162">
        <v>3.86</v>
      </c>
      <c r="C17" s="21"/>
      <c r="D17" s="21"/>
      <c r="E17" s="21"/>
      <c r="F17" s="21"/>
      <c r="G17" s="21"/>
    </row>
    <row r="18" spans="1:7" x14ac:dyDescent="0.2">
      <c r="A18" s="21"/>
      <c r="B18" s="21"/>
      <c r="C18" s="21"/>
      <c r="D18" s="21"/>
      <c r="E18" s="21"/>
      <c r="F18" s="21"/>
      <c r="G18" s="21"/>
    </row>
    <row r="19" spans="1:7" x14ac:dyDescent="0.2">
      <c r="A19" s="328" t="s">
        <v>139</v>
      </c>
      <c r="B19" s="328"/>
      <c r="C19" s="328"/>
      <c r="D19" s="328"/>
      <c r="E19" s="21"/>
      <c r="F19" s="21"/>
      <c r="G19" s="21"/>
    </row>
    <row r="20" spans="1:7" ht="25.5" x14ac:dyDescent="0.2">
      <c r="A20" s="330" t="s">
        <v>9</v>
      </c>
      <c r="B20" s="127" t="s">
        <v>34</v>
      </c>
      <c r="C20" s="127" t="s">
        <v>37</v>
      </c>
      <c r="D20" s="122" t="s">
        <v>140</v>
      </c>
      <c r="E20" s="21"/>
      <c r="F20" s="21"/>
      <c r="G20" s="21"/>
    </row>
    <row r="21" spans="1:7" x14ac:dyDescent="0.2">
      <c r="A21" s="331"/>
      <c r="B21" s="14">
        <f t="shared" ref="B21" si="0">A21+1</f>
        <v>1</v>
      </c>
      <c r="C21" s="14">
        <f>B21+1</f>
        <v>2</v>
      </c>
      <c r="D21" s="13">
        <f>C21+1</f>
        <v>3</v>
      </c>
      <c r="E21" s="21"/>
      <c r="F21" s="21"/>
      <c r="G21" s="21"/>
    </row>
    <row r="22" spans="1:7" x14ac:dyDescent="0.2">
      <c r="A22" s="332"/>
      <c r="B22" s="132" t="s">
        <v>78</v>
      </c>
      <c r="C22" s="132" t="s">
        <v>78</v>
      </c>
      <c r="D22" s="130" t="s">
        <v>143</v>
      </c>
      <c r="E22" s="21"/>
      <c r="F22" s="21"/>
      <c r="G22" s="21"/>
    </row>
    <row r="23" spans="1:7" ht="21" customHeight="1" x14ac:dyDescent="0.2">
      <c r="A23" s="136" t="s">
        <v>23</v>
      </c>
      <c r="B23" s="136">
        <v>39.86</v>
      </c>
      <c r="C23" s="136">
        <v>12</v>
      </c>
      <c r="D23" s="137">
        <v>1650.2</v>
      </c>
      <c r="E23" s="21"/>
      <c r="F23" s="21"/>
      <c r="G23" s="21"/>
    </row>
    <row r="24" spans="1:7" x14ac:dyDescent="0.2">
      <c r="A24" s="325">
        <f>'PF - Kosten- und Finanzplan'!J8</f>
        <v>2022</v>
      </c>
      <c r="B24" s="326"/>
      <c r="C24" s="326"/>
      <c r="D24" s="327"/>
      <c r="E24" s="21"/>
      <c r="F24" s="21"/>
      <c r="G24" s="21"/>
    </row>
    <row r="25" spans="1:7" x14ac:dyDescent="0.2">
      <c r="A25" s="131">
        <v>1</v>
      </c>
      <c r="B25" s="96"/>
      <c r="C25" s="96"/>
      <c r="D25" s="159">
        <f>B25*C25*(VLOOKUP($A$24,$A$9:$B$17,2,FALSE))</f>
        <v>0</v>
      </c>
      <c r="E25" s="21"/>
      <c r="F25" s="21"/>
      <c r="G25" s="21"/>
    </row>
    <row r="26" spans="1:7" x14ac:dyDescent="0.2">
      <c r="A26" s="131">
        <v>2</v>
      </c>
      <c r="B26" s="96"/>
      <c r="C26" s="96"/>
      <c r="D26" s="159">
        <f>B26*C26*(VLOOKUP($A$24,$A$9:$B$17,2,FALSE))</f>
        <v>0</v>
      </c>
      <c r="E26" s="21"/>
      <c r="F26" s="21"/>
      <c r="G26" s="21"/>
    </row>
    <row r="27" spans="1:7" x14ac:dyDescent="0.2">
      <c r="A27" s="131">
        <v>3</v>
      </c>
      <c r="B27" s="96"/>
      <c r="C27" s="96"/>
      <c r="D27" s="159">
        <f>B27*C27*(VLOOKUP($A$24,$A$9:$B$17,2,FALSE))</f>
        <v>0</v>
      </c>
      <c r="E27" s="21"/>
      <c r="F27" s="21"/>
      <c r="G27" s="21"/>
    </row>
    <row r="28" spans="1:7" x14ac:dyDescent="0.2">
      <c r="A28" s="325">
        <f>'PF - Kosten- und Finanzplan'!K8</f>
        <v>2023</v>
      </c>
      <c r="B28" s="326"/>
      <c r="C28" s="326"/>
      <c r="D28" s="327"/>
      <c r="E28" s="21"/>
      <c r="F28" s="21"/>
      <c r="G28" s="21"/>
    </row>
    <row r="29" spans="1:7" x14ac:dyDescent="0.2">
      <c r="A29" s="131">
        <v>1</v>
      </c>
      <c r="B29" s="96"/>
      <c r="C29" s="96"/>
      <c r="D29" s="159">
        <f>B29*C29*(VLOOKUP($A$28,$A$9:$B$17,2,FALSE))</f>
        <v>0</v>
      </c>
      <c r="E29" s="21"/>
      <c r="F29" s="21"/>
      <c r="G29" s="21"/>
    </row>
    <row r="30" spans="1:7" x14ac:dyDescent="0.2">
      <c r="A30" s="131">
        <v>2</v>
      </c>
      <c r="B30" s="96"/>
      <c r="C30" s="96"/>
      <c r="D30" s="159">
        <f>B30*C30*(VLOOKUP($A$28,$A$9:$B$17,2,FALSE))</f>
        <v>0</v>
      </c>
      <c r="E30" s="21"/>
      <c r="F30" s="21"/>
      <c r="G30" s="21"/>
    </row>
    <row r="31" spans="1:7" x14ac:dyDescent="0.2">
      <c r="A31" s="131">
        <v>3</v>
      </c>
      <c r="B31" s="96"/>
      <c r="C31" s="96"/>
      <c r="D31" s="159">
        <f>B31*C31*(VLOOKUP($A$28,$A$9:$B$17,2,FALSE))</f>
        <v>0</v>
      </c>
      <c r="E31" s="21"/>
      <c r="F31" s="21"/>
      <c r="G31" s="21"/>
    </row>
    <row r="32" spans="1:7" x14ac:dyDescent="0.2">
      <c r="A32" s="325">
        <f>'PF - Kosten- und Finanzplan'!L8</f>
        <v>2024</v>
      </c>
      <c r="B32" s="326"/>
      <c r="C32" s="326"/>
      <c r="D32" s="327"/>
      <c r="E32" s="21"/>
      <c r="F32" s="21"/>
      <c r="G32" s="21"/>
    </row>
    <row r="33" spans="1:7" x14ac:dyDescent="0.2">
      <c r="A33" s="131">
        <v>1</v>
      </c>
      <c r="B33" s="96"/>
      <c r="C33" s="96"/>
      <c r="D33" s="159">
        <f>B33*C33*(VLOOKUP($A$32,$A$9:$B$17,2,FALSE))</f>
        <v>0</v>
      </c>
      <c r="E33" s="21"/>
      <c r="F33" s="21"/>
      <c r="G33" s="21"/>
    </row>
    <row r="34" spans="1:7" x14ac:dyDescent="0.2">
      <c r="A34" s="131">
        <v>2</v>
      </c>
      <c r="B34" s="96"/>
      <c r="C34" s="96"/>
      <c r="D34" s="159">
        <f>B34*C34*(VLOOKUP($A$32,$A$9:$B$17,2,FALSE))</f>
        <v>0</v>
      </c>
      <c r="E34" s="21"/>
      <c r="F34" s="21"/>
      <c r="G34" s="21"/>
    </row>
    <row r="35" spans="1:7" x14ac:dyDescent="0.2">
      <c r="A35" s="131">
        <v>3</v>
      </c>
      <c r="B35" s="96"/>
      <c r="C35" s="96"/>
      <c r="D35" s="159">
        <f>B35*C35*(VLOOKUP($A$32,$A$9:$B$17,2,FALSE))</f>
        <v>0</v>
      </c>
      <c r="E35" s="21"/>
      <c r="F35" s="21"/>
      <c r="G35" s="21"/>
    </row>
    <row r="36" spans="1:7" x14ac:dyDescent="0.2">
      <c r="A36" s="325">
        <f>'PF - Kosten- und Finanzplan'!M8</f>
        <v>2025</v>
      </c>
      <c r="B36" s="326"/>
      <c r="C36" s="326"/>
      <c r="D36" s="327"/>
      <c r="E36" s="21"/>
      <c r="F36" s="21"/>
      <c r="G36" s="21"/>
    </row>
    <row r="37" spans="1:7" x14ac:dyDescent="0.2">
      <c r="A37" s="131">
        <v>1</v>
      </c>
      <c r="B37" s="96"/>
      <c r="C37" s="96"/>
      <c r="D37" s="159">
        <f>B37*C37*(VLOOKUP($A$36,$A$9:$B$17,2,FALSE))</f>
        <v>0</v>
      </c>
      <c r="E37" s="21"/>
      <c r="F37" s="21"/>
      <c r="G37" s="21"/>
    </row>
    <row r="38" spans="1:7" x14ac:dyDescent="0.2">
      <c r="A38" s="131">
        <v>2</v>
      </c>
      <c r="B38" s="96"/>
      <c r="C38" s="96"/>
      <c r="D38" s="159">
        <f>B38*C38*(VLOOKUP($A$36,$A$9:$B$17,2,FALSE))</f>
        <v>0</v>
      </c>
      <c r="E38" s="21"/>
      <c r="F38" s="21"/>
      <c r="G38" s="21"/>
    </row>
    <row r="39" spans="1:7" x14ac:dyDescent="0.2">
      <c r="A39" s="131">
        <v>3</v>
      </c>
      <c r="B39" s="96"/>
      <c r="C39" s="96"/>
      <c r="D39" s="159">
        <f>B39*C39*(VLOOKUP($A$36,$A$9:$B$17,2,FALSE))</f>
        <v>0</v>
      </c>
      <c r="E39" s="21"/>
      <c r="F39" s="21"/>
      <c r="G39" s="21"/>
    </row>
    <row r="40" spans="1:7" x14ac:dyDescent="0.2">
      <c r="A40" s="198"/>
      <c r="B40" s="199"/>
      <c r="C40" s="23" t="s">
        <v>38</v>
      </c>
      <c r="D40" s="24">
        <f>SUM(D25:D39)</f>
        <v>0</v>
      </c>
      <c r="E40" s="21"/>
      <c r="F40" s="21"/>
      <c r="G40" s="21"/>
    </row>
  </sheetData>
  <sheetProtection algorithmName="SHA-512" hashValue="UWPpM3bexkGMYZyru7o0PGMqjX7lB2U/nlvgKBay9vTw60mepYZpNhsaX/fb8xHnGcdYKi+HAm4y/iE2OEzpZQ==" saltValue="9g7AGs+sHUVnRqLaphcAiw==" spinCount="100000" sheet="1" objects="1" scenarios="1"/>
  <mergeCells count="8">
    <mergeCell ref="A5:G5"/>
    <mergeCell ref="A32:D32"/>
    <mergeCell ref="A36:D36"/>
    <mergeCell ref="A19:D19"/>
    <mergeCell ref="A7:D7"/>
    <mergeCell ref="A24:D24"/>
    <mergeCell ref="A28:D28"/>
    <mergeCell ref="A20:A22"/>
  </mergeCells>
  <pageMargins left="0.70866141732283472" right="0.70866141732283472" top="0.78740157480314965" bottom="0.78740157480314965"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PF - Kosten- und Finanzplan</vt:lpstr>
      <vt:lpstr>K-Hilfe Personalkosten</vt:lpstr>
      <vt:lpstr>K-Hilfe Honorare</vt:lpstr>
      <vt:lpstr>K-Hilfe Ext. Auftragsvergabe</vt:lpstr>
      <vt:lpstr>K-Hilfe Projektbez.Anschaffung.</vt:lpstr>
      <vt:lpstr>K-Hilfe Sonstige Sachausgaben</vt:lpstr>
      <vt:lpstr>K-Hilfe Mietausgaben</vt:lpstr>
      <vt:lpstr>K-Hilfe Betriebskostenpauschale</vt:lpstr>
      <vt:lpstr>'PF - Kosten- und Finanzplan'!Druckbereich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SenStadtWohn IV B 3</dc:creator>
  <cp:lastModifiedBy>Kilic, Derya</cp:lastModifiedBy>
  <cp:lastPrinted>2022-05-31T09:07:54Z</cp:lastPrinted>
  <dcterms:created xsi:type="dcterms:W3CDTF">2009-02-20T08:35:34Z</dcterms:created>
  <dcterms:modified xsi:type="dcterms:W3CDTF">2022-08-11T12:59:40Z</dcterms:modified>
</cp:coreProperties>
</file>