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trlProps/ctrlProp2.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1.xml" ContentType="application/vnd.ms-excel.contro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pools\ivb3pool\22 Projektfonds\22.8 PJ 2021\PJ 2021\Unterlagen Dachportal\"/>
    </mc:Choice>
  </mc:AlternateContent>
  <bookViews>
    <workbookView xWindow="0" yWindow="0" windowWidth="28800" windowHeight="12300" tabRatio="692"/>
  </bookViews>
  <sheets>
    <sheet name="PF - Kosten- und Finanzplan" sheetId="1" r:id="rId1"/>
    <sheet name="K-Hilfe Personalkosten" sheetId="2" r:id="rId2"/>
    <sheet name="K-Hilfe Honorare" sheetId="6" r:id="rId3"/>
    <sheet name="K-Hilfe Ext. Auftragsvergabe" sheetId="7" r:id="rId4"/>
    <sheet name="K-Hilfe Projektbez.Anschaffung." sheetId="9" r:id="rId5"/>
    <sheet name="K-Hilfe Sonstige Sachausgaben" sheetId="10" r:id="rId6"/>
    <sheet name="K-Hilfe Mietausgaben" sheetId="11" r:id="rId7"/>
    <sheet name="K-Hilfe Betriebskostenpauschale" sheetId="3" r:id="rId8"/>
  </sheets>
  <definedNames>
    <definedName name="_xlnm.Print_Area" localSheetId="0">'PF - Kosten- und Finanzplan'!$B$1:$H$54</definedName>
  </definedNames>
  <calcPr calcId="162913"/>
</workbook>
</file>

<file path=xl/calcChain.xml><?xml version="1.0" encoding="utf-8"?>
<calcChain xmlns="http://schemas.openxmlformats.org/spreadsheetml/2006/main">
  <c r="G17" i="11" l="1"/>
  <c r="G18" i="11"/>
  <c r="G19" i="11"/>
  <c r="G20" i="11"/>
  <c r="G21" i="11"/>
  <c r="G22" i="11"/>
  <c r="G15" i="11"/>
  <c r="G16" i="11"/>
  <c r="F39" i="11"/>
  <c r="E39" i="11"/>
  <c r="D39" i="11"/>
  <c r="C39" i="11"/>
  <c r="L16" i="11"/>
  <c r="L17" i="11"/>
  <c r="L18" i="11"/>
  <c r="L19" i="11"/>
  <c r="L20" i="11"/>
  <c r="L21" i="11"/>
  <c r="L22" i="11"/>
  <c r="L15" i="11"/>
  <c r="E17" i="1"/>
  <c r="E18" i="1"/>
  <c r="E19" i="1"/>
  <c r="E20" i="1"/>
  <c r="V11" i="2" l="1"/>
  <c r="V12" i="2"/>
  <c r="V13" i="2"/>
  <c r="V14" i="2"/>
  <c r="V15" i="2"/>
  <c r="V16" i="2"/>
  <c r="F17" i="1" l="1"/>
  <c r="G17" i="1"/>
  <c r="H17" i="1"/>
  <c r="F18" i="1"/>
  <c r="G18" i="1"/>
  <c r="H18" i="1"/>
  <c r="F19" i="1"/>
  <c r="G19" i="1"/>
  <c r="H19" i="1"/>
  <c r="F20" i="1"/>
  <c r="G20" i="1"/>
  <c r="H20" i="1"/>
  <c r="C17" i="1"/>
  <c r="C18" i="1"/>
  <c r="C19" i="1"/>
  <c r="C20" i="1"/>
  <c r="H15" i="2"/>
  <c r="K15" i="2"/>
  <c r="L15" i="2"/>
  <c r="M15" i="2" s="1"/>
  <c r="O15" i="2"/>
  <c r="P15" i="2" s="1"/>
  <c r="H16" i="2"/>
  <c r="K16" i="2"/>
  <c r="L16" i="2"/>
  <c r="M16" i="2" s="1"/>
  <c r="O16" i="2"/>
  <c r="P16" i="2" s="1"/>
  <c r="H10" i="2"/>
  <c r="K10" i="2"/>
  <c r="L10" i="2"/>
  <c r="M10" i="2" s="1"/>
  <c r="O10" i="2"/>
  <c r="P10" i="2" s="1"/>
  <c r="H11" i="2"/>
  <c r="K11" i="2"/>
  <c r="L11" i="2"/>
  <c r="Q11" i="2" s="1"/>
  <c r="O11" i="2"/>
  <c r="P11" i="2" s="1"/>
  <c r="G16" i="6"/>
  <c r="G17" i="6"/>
  <c r="G18" i="6"/>
  <c r="G19" i="6"/>
  <c r="G20" i="6"/>
  <c r="G21" i="6"/>
  <c r="G15" i="6"/>
  <c r="C14" i="1"/>
  <c r="F14" i="1"/>
  <c r="E13" i="1"/>
  <c r="F22" i="10"/>
  <c r="E22" i="10"/>
  <c r="D22" i="10"/>
  <c r="C22" i="10"/>
  <c r="F22" i="9"/>
  <c r="E22" i="9"/>
  <c r="D22" i="9"/>
  <c r="C22" i="9"/>
  <c r="D46" i="3"/>
  <c r="D47" i="3"/>
  <c r="D45" i="3"/>
  <c r="D35" i="3"/>
  <c r="D36" i="3"/>
  <c r="D34" i="3"/>
  <c r="D24" i="3"/>
  <c r="D25" i="3"/>
  <c r="D23" i="3"/>
  <c r="D13" i="3"/>
  <c r="D14" i="3"/>
  <c r="D12" i="3"/>
  <c r="P14" i="6"/>
  <c r="J14" i="6"/>
  <c r="M14" i="6"/>
  <c r="C15" i="1"/>
  <c r="C16" i="1"/>
  <c r="C13" i="1"/>
  <c r="E14" i="1"/>
  <c r="G14" i="1"/>
  <c r="H14" i="1"/>
  <c r="E15" i="1"/>
  <c r="F15" i="1"/>
  <c r="G15" i="1"/>
  <c r="H15" i="1"/>
  <c r="E16" i="1"/>
  <c r="F16" i="1"/>
  <c r="G16" i="1"/>
  <c r="H16" i="1"/>
  <c r="F13" i="1"/>
  <c r="G13" i="1"/>
  <c r="H13" i="1"/>
  <c r="V10" i="2"/>
  <c r="V9" i="2"/>
  <c r="H12" i="1" l="1"/>
  <c r="E12" i="1"/>
  <c r="F12" i="1"/>
  <c r="G12" i="1"/>
  <c r="D18" i="1"/>
  <c r="D17" i="1"/>
  <c r="D20" i="1"/>
  <c r="D19" i="1"/>
  <c r="Q10" i="2"/>
  <c r="Q15" i="2"/>
  <c r="Q16" i="2"/>
  <c r="M11" i="2"/>
  <c r="B28" i="11"/>
  <c r="C28" i="11" s="1"/>
  <c r="D28" i="11" s="1"/>
  <c r="E28" i="11" s="1"/>
  <c r="F28" i="11" s="1"/>
  <c r="H31" i="1"/>
  <c r="G31" i="1"/>
  <c r="B13" i="11"/>
  <c r="H29" i="1"/>
  <c r="G29" i="1"/>
  <c r="F29" i="1"/>
  <c r="E29" i="1"/>
  <c r="B12" i="10"/>
  <c r="C12" i="10" s="1"/>
  <c r="D12" i="10" s="1"/>
  <c r="E12" i="10" s="1"/>
  <c r="F12" i="10" s="1"/>
  <c r="E28" i="1"/>
  <c r="H28" i="1"/>
  <c r="G28" i="1"/>
  <c r="F28" i="1"/>
  <c r="B12" i="9"/>
  <c r="C12" i="9" s="1"/>
  <c r="D12" i="9" s="1"/>
  <c r="E12" i="9" s="1"/>
  <c r="F12" i="9" s="1"/>
  <c r="D22" i="7"/>
  <c r="F26" i="1" s="1"/>
  <c r="E22" i="7"/>
  <c r="G26" i="1" s="1"/>
  <c r="F22" i="7"/>
  <c r="H26" i="1" s="1"/>
  <c r="C22" i="7"/>
  <c r="E26" i="1" s="1"/>
  <c r="B12" i="7"/>
  <c r="C12" i="7" s="1"/>
  <c r="D12" i="7" s="1"/>
  <c r="E12" i="7" s="1"/>
  <c r="F12" i="7" s="1"/>
  <c r="P15" i="6"/>
  <c r="P18" i="6"/>
  <c r="P19" i="6"/>
  <c r="P20" i="6"/>
  <c r="P21" i="6"/>
  <c r="M18" i="6"/>
  <c r="M19" i="6"/>
  <c r="M20" i="6"/>
  <c r="M21" i="6"/>
  <c r="J18" i="6"/>
  <c r="J19" i="6"/>
  <c r="J20" i="6"/>
  <c r="J21" i="6"/>
  <c r="P17" i="6"/>
  <c r="P16" i="6"/>
  <c r="M17" i="6"/>
  <c r="M16" i="6"/>
  <c r="M15" i="6"/>
  <c r="J16" i="6"/>
  <c r="J17" i="6"/>
  <c r="J15" i="6"/>
  <c r="G14" i="6"/>
  <c r="B12" i="6"/>
  <c r="C12" i="6" s="1"/>
  <c r="D12" i="6" s="1"/>
  <c r="E12" i="6" s="1"/>
  <c r="F12" i="6" s="1"/>
  <c r="G12" i="6" s="1"/>
  <c r="H12" i="6" s="1"/>
  <c r="I12" i="6" s="1"/>
  <c r="J12" i="6" s="1"/>
  <c r="K12" i="6" s="1"/>
  <c r="L12" i="6" s="1"/>
  <c r="M12" i="6" s="1"/>
  <c r="N12" i="6" s="1"/>
  <c r="O12" i="6" s="1"/>
  <c r="P12" i="6" s="1"/>
  <c r="C13" i="11" l="1"/>
  <c r="D13" i="11" s="1"/>
  <c r="E13" i="11" s="1"/>
  <c r="F31" i="1"/>
  <c r="J22" i="6"/>
  <c r="F25" i="1" s="1"/>
  <c r="F24" i="1" s="1"/>
  <c r="P22" i="6"/>
  <c r="H25" i="1" s="1"/>
  <c r="H24" i="1" s="1"/>
  <c r="G22" i="6"/>
  <c r="E25" i="1" s="1"/>
  <c r="E24" i="1" s="1"/>
  <c r="E31" i="1"/>
  <c r="M22" i="6"/>
  <c r="G25" i="1" s="1"/>
  <c r="G24" i="1" s="1"/>
  <c r="D44" i="3"/>
  <c r="D33" i="3"/>
  <c r="D22" i="3"/>
  <c r="D11" i="3"/>
  <c r="F13" i="11" l="1"/>
  <c r="G13" i="11" s="1"/>
  <c r="H13" i="11" s="1"/>
  <c r="I13" i="11" s="1"/>
  <c r="J13" i="11" s="1"/>
  <c r="K13" i="11" s="1"/>
  <c r="L13" i="11" s="1"/>
  <c r="H48" i="3"/>
  <c r="I48" i="3" s="1"/>
  <c r="I47" i="3"/>
  <c r="I46" i="3"/>
  <c r="I45" i="3"/>
  <c r="I44" i="3"/>
  <c r="I34" i="3"/>
  <c r="B42" i="3"/>
  <c r="C42" i="3" s="1"/>
  <c r="D42" i="3" s="1"/>
  <c r="E42" i="3" s="1"/>
  <c r="F42" i="3" s="1"/>
  <c r="G42" i="3" s="1"/>
  <c r="H42" i="3" s="1"/>
  <c r="I42" i="3" s="1"/>
  <c r="D48" i="3" l="1"/>
  <c r="H32" i="1" s="1"/>
  <c r="H30" i="1" s="1"/>
  <c r="D44" i="1"/>
  <c r="D42" i="1"/>
  <c r="D38" i="1"/>
  <c r="D37" i="1"/>
  <c r="D36" i="1"/>
  <c r="D25" i="1"/>
  <c r="D26" i="1"/>
  <c r="D28" i="1"/>
  <c r="D31" i="1"/>
  <c r="D22" i="1"/>
  <c r="D13" i="1"/>
  <c r="D14" i="1"/>
  <c r="D15" i="1"/>
  <c r="D16" i="1"/>
  <c r="D12" i="1"/>
  <c r="H35" i="1"/>
  <c r="H11" i="1" l="1"/>
  <c r="D37" i="3"/>
  <c r="G32" i="1" s="1"/>
  <c r="G30" i="1" s="1"/>
  <c r="D26" i="3"/>
  <c r="F32" i="1" s="1"/>
  <c r="F30" i="1" s="1"/>
  <c r="G37" i="3"/>
  <c r="G27" i="1" s="1"/>
  <c r="I36" i="3"/>
  <c r="I35" i="3"/>
  <c r="I33" i="3"/>
  <c r="F26" i="3"/>
  <c r="F27" i="1" s="1"/>
  <c r="I25" i="3"/>
  <c r="I24" i="3"/>
  <c r="I23" i="3"/>
  <c r="I22" i="3"/>
  <c r="E15" i="3"/>
  <c r="I14" i="3"/>
  <c r="I13" i="3"/>
  <c r="I12" i="3"/>
  <c r="I11" i="3"/>
  <c r="B31" i="3"/>
  <c r="C31" i="3" s="1"/>
  <c r="D31" i="3" s="1"/>
  <c r="E31" i="3" s="1"/>
  <c r="F31" i="3" s="1"/>
  <c r="G31" i="3" s="1"/>
  <c r="H31" i="3" s="1"/>
  <c r="I31" i="3" s="1"/>
  <c r="B20" i="3"/>
  <c r="C20" i="3" s="1"/>
  <c r="D20" i="3" s="1"/>
  <c r="E20" i="3" s="1"/>
  <c r="F20" i="3" s="1"/>
  <c r="G20" i="3" s="1"/>
  <c r="H20" i="3" s="1"/>
  <c r="I20" i="3" s="1"/>
  <c r="B9" i="3"/>
  <c r="C9" i="3" s="1"/>
  <c r="D9" i="3" s="1"/>
  <c r="E9" i="3" s="1"/>
  <c r="F9" i="3" s="1"/>
  <c r="G9" i="3" s="1"/>
  <c r="H9" i="3" s="1"/>
  <c r="I9" i="3" s="1"/>
  <c r="G11" i="1"/>
  <c r="F11" i="1"/>
  <c r="K14" i="2"/>
  <c r="K13" i="2"/>
  <c r="K12" i="2"/>
  <c r="K9" i="2"/>
  <c r="O14" i="2"/>
  <c r="P14" i="2" s="1"/>
  <c r="O13" i="2"/>
  <c r="P13" i="2" s="1"/>
  <c r="O12" i="2"/>
  <c r="P12" i="2" s="1"/>
  <c r="O9" i="2"/>
  <c r="P9" i="2" s="1"/>
  <c r="L14" i="2"/>
  <c r="Q14" i="2" s="1"/>
  <c r="L13" i="2"/>
  <c r="M13" i="2" s="1"/>
  <c r="L12" i="2"/>
  <c r="Q12" i="2" s="1"/>
  <c r="L9" i="2"/>
  <c r="M9" i="2" s="1"/>
  <c r="H14" i="2"/>
  <c r="H13" i="2"/>
  <c r="H12" i="2"/>
  <c r="H9" i="2"/>
  <c r="V8" i="2"/>
  <c r="O8" i="2"/>
  <c r="P8" i="2" s="1"/>
  <c r="K8" i="2"/>
  <c r="B6" i="2"/>
  <c r="C6" i="2" s="1"/>
  <c r="D6" i="2" s="1"/>
  <c r="E6" i="2" s="1"/>
  <c r="F6" i="2" s="1"/>
  <c r="G6" i="2" s="1"/>
  <c r="H6" i="2" s="1"/>
  <c r="I6" i="2" s="1"/>
  <c r="J6" i="2" s="1"/>
  <c r="K6" i="2" s="1"/>
  <c r="L6" i="2" s="1"/>
  <c r="M6" i="2" s="1"/>
  <c r="N6" i="2" s="1"/>
  <c r="O6" i="2" s="1"/>
  <c r="P6" i="2" s="1"/>
  <c r="Q6" i="2" s="1"/>
  <c r="R6" i="2" s="1"/>
  <c r="S6" i="2" s="1"/>
  <c r="T6" i="2" s="1"/>
  <c r="U6" i="2" s="1"/>
  <c r="V6" i="2" s="1"/>
  <c r="F35" i="1"/>
  <c r="E35" i="1"/>
  <c r="G35" i="1"/>
  <c r="H8" i="2"/>
  <c r="L8" i="2"/>
  <c r="M8" i="2" s="1"/>
  <c r="E11" i="1"/>
  <c r="M12" i="2" l="1"/>
  <c r="Q8" i="2"/>
  <c r="I26" i="3"/>
  <c r="G33" i="1"/>
  <c r="F33" i="1"/>
  <c r="M14" i="2"/>
  <c r="D35" i="1"/>
  <c r="I15" i="3"/>
  <c r="D15" i="3"/>
  <c r="E32" i="1" s="1"/>
  <c r="I37" i="3"/>
  <c r="H27" i="1" s="1"/>
  <c r="D29" i="1"/>
  <c r="D11" i="1"/>
  <c r="E27" i="1"/>
  <c r="Q9" i="2"/>
  <c r="Q13" i="2"/>
  <c r="E30" i="1" l="1"/>
  <c r="D30" i="1" s="1"/>
  <c r="D32" i="1"/>
  <c r="H33" i="1"/>
  <c r="H40" i="1" s="1"/>
  <c r="H46" i="1" s="1"/>
  <c r="G40" i="1"/>
  <c r="G46" i="1" s="1"/>
  <c r="F40" i="1"/>
  <c r="F46" i="1" s="1"/>
  <c r="D27" i="1"/>
  <c r="D24" i="1"/>
  <c r="E33" i="1" l="1"/>
  <c r="D33" i="1" s="1"/>
  <c r="E40" i="1" l="1"/>
  <c r="D40" i="1" s="1"/>
  <c r="E46" i="1" l="1"/>
  <c r="D46" i="1" s="1"/>
</calcChain>
</file>

<file path=xl/sharedStrings.xml><?xml version="1.0" encoding="utf-8"?>
<sst xmlns="http://schemas.openxmlformats.org/spreadsheetml/2006/main" count="360" uniqueCount="156">
  <si>
    <t>Hinweise:</t>
  </si>
  <si>
    <t>gesamt</t>
  </si>
  <si>
    <t>Kosten- und Finanzplan</t>
  </si>
  <si>
    <t>4.1</t>
  </si>
  <si>
    <t>4.2</t>
  </si>
  <si>
    <t>privater Fördernehmer</t>
  </si>
  <si>
    <r>
      <t xml:space="preserve">Der Antragsteller ist ein ... </t>
    </r>
    <r>
      <rPr>
        <sz val="11"/>
        <rFont val="Arial"/>
        <family val="2"/>
      </rPr>
      <t>(Zutreffendes bitte anklicken)</t>
    </r>
  </si>
  <si>
    <t>2.1</t>
  </si>
  <si>
    <t>2.2</t>
  </si>
  <si>
    <t>Aufteilung auf Kalenderjahre</t>
  </si>
  <si>
    <t>lfd-Nr.</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</si>
  <si>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</si>
  <si>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</si>
  <si>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</si>
  <si>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</si>
  <si>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</si>
  <si>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</si>
  <si>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</si>
  <si>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</si>
  <si>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</si>
  <si>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Berechnung:;
Sp6 * Sp7</t>
  </si>
  <si>
    <t>Berechnung:
Sp13 /12 Monate
nur zur Info - keine weitere Berechnung</t>
  </si>
  <si>
    <t>Haustarif</t>
  </si>
  <si>
    <t>Mitarbeiter</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</si>
  <si>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</si>
  <si>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</si>
  <si>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</si>
  <si>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</si>
  <si>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</si>
  <si>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</si>
  <si>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</si>
  <si>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</si>
  <si>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Berechnung:;
(Sp 7 * ((250 Tg- Sp9)/5)/12 Mo*Sp14</t>
  </si>
  <si>
    <t>Berechnung:;
Sp 15 / Sp 14</t>
  </si>
  <si>
    <t>Berechnung:;
Sp12 / 12 Monate * Sp14</t>
  </si>
  <si>
    <t>Angabe der Fläche in qm</t>
  </si>
  <si>
    <t xml:space="preserve">keine Eingabe </t>
  </si>
  <si>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</si>
  <si>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</si>
  <si>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Mietzeit in Monaten pro Kalenderjahr</t>
  </si>
  <si>
    <t>Summe</t>
  </si>
  <si>
    <t>Auszufüllen sind nur gelb hinterlegte Felder.</t>
  </si>
  <si>
    <t>monatliche förderfähige Personal-
kosten</t>
  </si>
  <si>
    <t>durchschnitt-lich zu leistenden Std.  im Monat</t>
  </si>
  <si>
    <t>öffentlicher Fördernehmer</t>
  </si>
  <si>
    <t>Personalausgaben</t>
  </si>
  <si>
    <t>1.1</t>
  </si>
  <si>
    <t>1.2</t>
  </si>
  <si>
    <t>Mieten und Mietnebenkosten</t>
  </si>
  <si>
    <t>3.1</t>
  </si>
  <si>
    <r>
      <t xml:space="preserve">Betriebskosten-Pauschale </t>
    </r>
    <r>
      <rPr>
        <b/>
        <u/>
        <sz val="11"/>
        <rFont val="Arial"/>
        <family val="2"/>
      </rPr>
      <t>Jahr 2021</t>
    </r>
  </si>
  <si>
    <r>
      <t xml:space="preserve">Betriebskosten-Pauschale </t>
    </r>
    <r>
      <rPr>
        <b/>
        <u/>
        <sz val="11"/>
        <rFont val="Arial"/>
        <family val="2"/>
      </rPr>
      <t>Jahr 2022</t>
    </r>
  </si>
  <si>
    <t>Kosten 2021</t>
  </si>
  <si>
    <t>Kosten 2022</t>
  </si>
  <si>
    <t>muss gleich Sp 4, sonst Warnhinweis</t>
  </si>
  <si>
    <r>
      <t xml:space="preserve">Projektname: </t>
    </r>
    <r>
      <rPr>
        <b/>
        <sz val="13"/>
        <color indexed="10"/>
        <rFont val="Arial"/>
        <family val="2"/>
      </rPr>
      <t>xxx</t>
    </r>
  </si>
  <si>
    <t>Bitte beachten Sie die unten genannten Hinweise!</t>
  </si>
  <si>
    <r>
      <t xml:space="preserve">Projektlaufzeit: </t>
    </r>
    <r>
      <rPr>
        <b/>
        <sz val="13"/>
        <color indexed="10"/>
        <rFont val="Arial"/>
        <family val="2"/>
      </rPr>
      <t>TT.MM.JJJJ - TT.MM.JJJJ</t>
    </r>
  </si>
  <si>
    <r>
      <t xml:space="preserve">Baukosten </t>
    </r>
    <r>
      <rPr>
        <i/>
        <sz val="11"/>
        <rFont val="Arial"/>
        <family val="2"/>
      </rPr>
      <t>(KGr 100-600 nach DIN 276)</t>
    </r>
  </si>
  <si>
    <r>
      <t xml:space="preserve">Baunebenkosten </t>
    </r>
    <r>
      <rPr>
        <i/>
        <sz val="11"/>
        <rFont val="Arial"/>
        <family val="2"/>
      </rPr>
      <t>(KGr 700 nach DIN 276, bei privaten Fördernehmern ohne KGr 710)</t>
    </r>
  </si>
  <si>
    <r>
      <t>davon in 20</t>
    </r>
    <r>
      <rPr>
        <b/>
        <sz val="12"/>
        <color indexed="10"/>
        <rFont val="Arial"/>
        <family val="2"/>
      </rPr>
      <t>XX</t>
    </r>
  </si>
  <si>
    <r>
      <t>förderfähige Personal-kosten 20</t>
    </r>
    <r>
      <rPr>
        <b/>
        <sz val="10"/>
        <color indexed="10"/>
        <rFont val="Arial"/>
        <family val="2"/>
      </rPr>
      <t>XX</t>
    </r>
  </si>
  <si>
    <t>Investitionen</t>
  </si>
  <si>
    <r>
      <t>davon in 20</t>
    </r>
    <r>
      <rPr>
        <b/>
        <sz val="12"/>
        <color indexed="10"/>
        <rFont val="Arial"/>
        <family val="2"/>
      </rPr>
      <t>XX</t>
    </r>
  </si>
  <si>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</si>
  <si>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</si>
  <si>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anrechenbarer Betrag</t>
  </si>
  <si>
    <r>
      <t xml:space="preserve">Betriebskosten-Pauschale </t>
    </r>
    <r>
      <rPr>
        <b/>
        <u/>
        <sz val="11"/>
        <rFont val="Arial"/>
        <family val="2"/>
      </rPr>
      <t>Jahr 2023</t>
    </r>
  </si>
  <si>
    <t>Kosten 2023</t>
  </si>
  <si>
    <t>Kosten 2024</t>
  </si>
  <si>
    <r>
      <t xml:space="preserve">Betriebskosten-Pauschale </t>
    </r>
    <r>
      <rPr>
        <b/>
        <u/>
        <sz val="11"/>
        <rFont val="Arial"/>
        <family val="2"/>
      </rPr>
      <t>Jahr 2024</t>
    </r>
  </si>
  <si>
    <t>keine Angabe</t>
  </si>
  <si>
    <t>Berechnung 
Sp 2*Sp 3*3,45 €</t>
  </si>
  <si>
    <t>Berechnung 
Sp 2*Sp 3*3,50 €</t>
  </si>
  <si>
    <t>Berechnung 
Sp 2*Sp 3*3,55 €</t>
  </si>
  <si>
    <t>Berechnung 
Sp 2*Sp 3*3,60 €</t>
  </si>
  <si>
    <t>Allgemeine Sachausgaben</t>
  </si>
  <si>
    <t>3</t>
  </si>
  <si>
    <t>3.2</t>
  </si>
  <si>
    <t>4</t>
  </si>
  <si>
    <t>6.1</t>
  </si>
  <si>
    <t>6.2</t>
  </si>
  <si>
    <t>Zu 9) Während der Einsatz von Eigenmitteln immer auch Zahlungsströme nach sich zieht, also nachgewiesen werden muss, erfolgen bei den Eigenleistungen keine Zahlungen. Die Eigenleistungen werden nur im Textfeld der Projektskizze beschrieben und quantifiziert. Eine Ausnahme ist, wenn die in der Projektsteuerungskostenpauschale erfassten Ausgaben als Eigenleistung erbracht werden sollen. Diese Eigenleistungen sind bei den Eigenmitteln anzugeben und per Eigenbeleg nachzuweisen.</t>
  </si>
  <si>
    <t xml:space="preserve">Beauftragungen/ Dienstleistungen                                                  </t>
  </si>
  <si>
    <t>5</t>
  </si>
  <si>
    <r>
      <rPr>
        <b/>
        <sz val="13"/>
        <rFont val="Arial"/>
        <family val="2"/>
      </rPr>
      <t>Gesamtkosten</t>
    </r>
    <r>
      <rPr>
        <b/>
        <sz val="12"/>
        <rFont val="Arial"/>
        <family val="2"/>
      </rPr>
      <t xml:space="preserve">
</t>
    </r>
    <r>
      <rPr>
        <i/>
        <sz val="11"/>
        <rFont val="Arial"/>
        <family val="2"/>
      </rPr>
      <t>(geplante Ausgaben abzüglich der Einnahmen aus Projektumsetzung)</t>
    </r>
  </si>
  <si>
    <r>
      <rPr>
        <b/>
        <sz val="13"/>
        <rFont val="Arial"/>
        <family val="2"/>
      </rPr>
      <t>Eigenmittel</t>
    </r>
    <r>
      <rPr>
        <b/>
        <sz val="12"/>
        <rFont val="Arial"/>
        <family val="2"/>
      </rPr>
      <t xml:space="preserve">
</t>
    </r>
    <r>
      <rPr>
        <i/>
        <sz val="11"/>
        <rFont val="Arial"/>
        <family val="2"/>
      </rPr>
      <t>(Mittel des Trägers, Spenden usw., die für das Vorhaben als Zahlungsmittel verwandt werden)</t>
    </r>
  </si>
  <si>
    <r>
      <rPr>
        <b/>
        <sz val="13"/>
        <rFont val="Arial"/>
        <family val="2"/>
      </rPr>
      <t>Drittmittel</t>
    </r>
    <r>
      <rPr>
        <b/>
        <sz val="12"/>
        <rFont val="Arial"/>
        <family val="2"/>
      </rPr>
      <t xml:space="preserve">
</t>
    </r>
    <r>
      <rPr>
        <i/>
        <sz val="11"/>
        <rFont val="Arial"/>
        <family val="2"/>
      </rPr>
      <t>(weitere Fördermittel)</t>
    </r>
  </si>
  <si>
    <r>
      <rPr>
        <b/>
        <sz val="13"/>
        <rFont val="Arial"/>
        <family val="2"/>
      </rPr>
      <t xml:space="preserve">Fördermittel </t>
    </r>
    <r>
      <rPr>
        <sz val="12"/>
        <rFont val="Arial"/>
        <family val="2"/>
      </rPr>
      <t xml:space="preserve">                                                             </t>
    </r>
    <r>
      <rPr>
        <i/>
        <sz val="11"/>
        <rFont val="Arial"/>
        <family val="2"/>
      </rPr>
      <t>(Gesamtausgaben abzüglich Eigen- und Drittmittel)</t>
    </r>
  </si>
  <si>
    <r>
      <rPr>
        <b/>
        <sz val="13"/>
        <rFont val="Arial"/>
        <family val="2"/>
      </rPr>
      <t>Einnahmen aus Projektumsetzung</t>
    </r>
    <r>
      <rPr>
        <b/>
        <sz val="12"/>
        <rFont val="Arial"/>
        <family val="2"/>
      </rPr>
      <t xml:space="preserve">
</t>
    </r>
    <r>
      <rPr>
        <i/>
        <sz val="11"/>
        <rFont val="Arial"/>
        <family val="2"/>
      </rPr>
      <t>(z.B. Eintrittsgelder bei Veranstaltungen, Erlöse aus Anzeigen, Verkauf)</t>
    </r>
  </si>
  <si>
    <r>
      <rPr>
        <b/>
        <i/>
        <sz val="12"/>
        <rFont val="Arial"/>
        <family val="2"/>
      </rPr>
      <t>Raummiete und sonstige Mietausgaben</t>
    </r>
    <r>
      <rPr>
        <b/>
        <i/>
        <sz val="11"/>
        <rFont val="Arial"/>
        <family val="2"/>
      </rPr>
      <t xml:space="preserve">                                 </t>
    </r>
    <r>
      <rPr>
        <i/>
        <sz val="10"/>
        <rFont val="Arial"/>
        <family val="2"/>
      </rPr>
      <t>(bitte Kalkulationshilfe beachten)</t>
    </r>
    <r>
      <rPr>
        <sz val="11"/>
        <rFont val="Arial"/>
        <family val="2"/>
      </rPr>
      <t xml:space="preserve">
</t>
    </r>
    <r>
      <rPr>
        <i/>
        <sz val="12"/>
        <rFont val="Arial"/>
        <family val="2"/>
      </rPr>
      <t xml:space="preserve">
</t>
    </r>
    <r>
      <rPr>
        <sz val="11"/>
        <color indexed="10"/>
        <rFont val="Arial"/>
        <family val="2"/>
      </rPr>
      <t/>
    </r>
  </si>
  <si>
    <t>Kalkulationshilfe zur Berechnung der Honorare</t>
  </si>
  <si>
    <t xml:space="preserve">Projektname: </t>
  </si>
  <si>
    <t xml:space="preserve">Programmjahr: </t>
  </si>
  <si>
    <t>Tätigkeit/  Kurzbeschreibung der Tätigkeit</t>
  </si>
  <si>
    <t>ausübende Person</t>
  </si>
  <si>
    <t>Qualifikation</t>
  </si>
  <si>
    <t>Stundensatz</t>
  </si>
  <si>
    <t>Stundenzahl</t>
  </si>
  <si>
    <t>Honorar</t>
  </si>
  <si>
    <t xml:space="preserve">Stundensatz </t>
  </si>
  <si>
    <t>Eingabe Antragsteller*in</t>
  </si>
  <si>
    <t>Berechnung 
Sp 5*Sp 6</t>
  </si>
  <si>
    <t>Moderation</t>
  </si>
  <si>
    <t>Frau Muster</t>
  </si>
  <si>
    <t>Dipl.-Pol.</t>
  </si>
  <si>
    <r>
      <t>Kassenrate 20</t>
    </r>
    <r>
      <rPr>
        <b/>
        <sz val="10"/>
        <color rgb="FFFF0000"/>
        <rFont val="Arial"/>
        <family val="2"/>
      </rPr>
      <t>XX</t>
    </r>
  </si>
  <si>
    <t>Berechnung 
Sp 8*Sp 9</t>
  </si>
  <si>
    <t>Berechnung 
Sp 11*Sp 12</t>
  </si>
  <si>
    <t>Berechnung 
Sp 14*Sp 15</t>
  </si>
  <si>
    <r>
      <t>20</t>
    </r>
    <r>
      <rPr>
        <b/>
        <sz val="10"/>
        <color rgb="FFFF0000"/>
        <rFont val="Arial"/>
        <family val="2"/>
      </rPr>
      <t>XX</t>
    </r>
  </si>
  <si>
    <t>Bezeichnung des Auftrags</t>
  </si>
  <si>
    <t>Betrag</t>
  </si>
  <si>
    <t>Kalkulationshilfe zur Berechnung der Externen Auftragsvergaben</t>
  </si>
  <si>
    <t>Position</t>
  </si>
  <si>
    <t>Beamer</t>
  </si>
  <si>
    <t>Kalkulationshilfe zur Berechnung Projektbezogener Anschaffungen</t>
  </si>
  <si>
    <t>Bezeichnung des Mietobjektes</t>
  </si>
  <si>
    <t>Mietfläche für das Vorhaben (qm)</t>
  </si>
  <si>
    <t>Mietzeit des Objektes für das Vorhaben (Monate)</t>
  </si>
  <si>
    <t>Raummieten</t>
  </si>
  <si>
    <t>A</t>
  </si>
  <si>
    <t>B</t>
  </si>
  <si>
    <r>
      <t>Sonstige Mietausgaben</t>
    </r>
    <r>
      <rPr>
        <sz val="10"/>
        <rFont val="Arial"/>
        <family val="2"/>
      </rPr>
      <t xml:space="preserve"> (Angabe von Mietausgaben, die nicht in der Form nach qm dargestellt werden können):</t>
    </r>
  </si>
  <si>
    <t>Berechnung:;
Sp18+ Sp19+Sp20+Sp21
muss gleich Sp17 sein, sonst Warnhinweis</t>
  </si>
  <si>
    <t>Mustermann, Paul</t>
  </si>
  <si>
    <r>
      <rPr>
        <b/>
        <i/>
        <sz val="12"/>
        <color theme="1"/>
        <rFont val="Arial"/>
        <family val="2"/>
      </rPr>
      <t xml:space="preserve">Externe Auftragsvergabe </t>
    </r>
    <r>
      <rPr>
        <sz val="12"/>
        <color theme="1"/>
        <rFont val="Arial"/>
        <family val="2"/>
      </rPr>
      <t xml:space="preserve">
</t>
    </r>
    <r>
      <rPr>
        <i/>
        <sz val="10"/>
        <color theme="1"/>
        <rFont val="Arial"/>
        <family val="2"/>
      </rPr>
      <t xml:space="preserve">(z.B. Werkverträge, Leistungsverträge, Beauftragung bezüglich Erstellung von Broschüren, Erstellung von Flyern/ Plakaten)                   
(bitte Kalkulationshilfe beachten)                </t>
    </r>
  </si>
  <si>
    <r>
      <rPr>
        <b/>
        <i/>
        <sz val="12"/>
        <color theme="1"/>
        <rFont val="Arial"/>
        <family val="2"/>
      </rPr>
      <t>sonstige Sachausgaben</t>
    </r>
    <r>
      <rPr>
        <sz val="12"/>
        <color theme="1"/>
        <rFont val="Arial"/>
        <family val="2"/>
      </rPr>
      <t xml:space="preserve">
</t>
    </r>
    <r>
      <rPr>
        <i/>
        <sz val="10"/>
        <color theme="1"/>
        <rFont val="Arial"/>
        <family val="2"/>
      </rPr>
      <t>(z.B. Versicherungen, Genehmigungen, Künstlersozialkasse, Fahrtkosten, Miete von Gegenständen, Verpflegung)                                    
(bitte Kalkulationshilfe beachten)</t>
    </r>
  </si>
  <si>
    <r>
      <rPr>
        <b/>
        <i/>
        <sz val="12"/>
        <rFont val="Arial"/>
        <family val="2"/>
      </rPr>
      <t>Betriebskostenpauschale</t>
    </r>
    <r>
      <rPr>
        <sz val="12"/>
        <rFont val="Arial"/>
        <family val="2"/>
      </rPr>
      <t xml:space="preserve">
</t>
    </r>
    <r>
      <rPr>
        <i/>
        <sz val="10"/>
        <rFont val="Arial"/>
        <family val="2"/>
      </rPr>
      <t>(Pauschale wird auf Basis der qm ermittelt; 
Formel für 2021: 3,45 €; 2022: 3,50 €; 2023: 3,55 € ; 2024: 3,60 € je qm und Monat)                                                                                                       
(bitte Kalkulationshilfe beachten)</t>
    </r>
  </si>
  <si>
    <r>
      <rPr>
        <b/>
        <sz val="13"/>
        <rFont val="Arial"/>
        <family val="2"/>
      </rPr>
      <t>Projektsteuerungskosten-Pauschale</t>
    </r>
    <r>
      <rPr>
        <sz val="12"/>
        <rFont val="Arial"/>
        <family val="2"/>
      </rPr>
      <t xml:space="preserve">
</t>
    </r>
    <r>
      <rPr>
        <i/>
        <sz val="11"/>
        <rFont val="Arial"/>
        <family val="2"/>
      </rPr>
      <t>(Pauschale für Personal- und Sachkosten; 7% auf die Positionen 1,2,3,4 und 6.1)</t>
    </r>
  </si>
  <si>
    <t>Eingabe 
Antragsteller*in</t>
  </si>
  <si>
    <t>Eingabe Antragsteller*in,
Zeitraum darf nicht größer als Förder-zeitraum sein, sonst Warnhinweis</t>
  </si>
  <si>
    <t>Kalkulationshilfe zur Berechnung sonstiger Sachausgaben</t>
  </si>
  <si>
    <t>Künstlersozialkasse</t>
  </si>
  <si>
    <t>Name, Vormame Mitarbeiter*in</t>
  </si>
  <si>
    <t>Gestaltung der Broschüre Muster-QM</t>
  </si>
  <si>
    <t>Summe A+B</t>
  </si>
  <si>
    <r>
      <rPr>
        <b/>
        <i/>
        <sz val="12"/>
        <color theme="1"/>
        <rFont val="Arial"/>
        <family val="2"/>
      </rPr>
      <t>sonstige Personalkosten</t>
    </r>
    <r>
      <rPr>
        <b/>
        <sz val="11"/>
        <color theme="1"/>
        <rFont val="Arial"/>
        <family val="2"/>
      </rPr>
      <t xml:space="preserve"> </t>
    </r>
    <r>
      <rPr>
        <i/>
        <sz val="10"/>
        <color theme="1"/>
        <rFont val="Arial"/>
        <family val="2"/>
      </rPr>
      <t>(z.B. Beitrag Berufsgenossenschaft)</t>
    </r>
  </si>
  <si>
    <t xml:space="preserve">Für die Pauschale wird für das Jahr 2021 ein Wert in Höhe von 3,45 €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 </t>
  </si>
  <si>
    <t xml:space="preserve">Die Angaben in den gelben Feldern ziehen sich aus den jeweiligen Kalkulationshilfen (siehe unten in den Tab-Reitern), die Sie bitte entsprechend ausfüllen. Alle Kostenpositionen sind so detailliert wie möglich anzugeben mit Ausnahme der pauschal gewährten Kosten (Ziffern 4.2 und 5). Die nicht gelb markierten roten Felder füllen sie bitte falls zutreffend direkt aus. </t>
  </si>
  <si>
    <t>Strom</t>
  </si>
  <si>
    <t>Angabe der Gesamtfläche (qm)</t>
  </si>
  <si>
    <r>
      <rPr>
        <u/>
        <sz val="12"/>
        <rFont val="Arial"/>
        <family val="2"/>
      </rPr>
      <t>Zu 5) Unter die Projektsteuerungskosten-Pauschale fallen:</t>
    </r>
    <r>
      <rPr>
        <sz val="12"/>
        <rFont val="Arial"/>
        <family val="2"/>
      </rPr>
      <t xml:space="preserve">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Beauftragungen/ Dienstleistungen (Ziffer 2), Allgemeine Sachausgaben (Ziffer 3), Mieten und Mietnebenkosten (Ziffer 4) und Investitionskosten (Ziffer gem. Ziffer 6.1 - Kostengruppen 100 bis 600 nach DIN 276).</t>
    </r>
  </si>
  <si>
    <r>
      <rPr>
        <b/>
        <i/>
        <sz val="12"/>
        <color theme="1"/>
        <rFont val="Arial"/>
        <family val="2"/>
      </rPr>
      <t xml:space="preserve">projektbezogene Anschaffungen </t>
    </r>
    <r>
      <rPr>
        <sz val="12"/>
        <color theme="1"/>
        <rFont val="Arial"/>
        <family val="2"/>
      </rPr>
      <t xml:space="preserve">
</t>
    </r>
    <r>
      <rPr>
        <sz val="10"/>
        <color theme="1"/>
        <rFont val="Arial"/>
        <family val="2"/>
      </rPr>
      <t>(</t>
    </r>
    <r>
      <rPr>
        <i/>
        <sz val="10"/>
        <color theme="1"/>
        <rFont val="Arial"/>
        <family val="2"/>
      </rPr>
      <t>z.B. Ausstattung, Material, Medien)
(bitte Kalkulationshilfe beachten)</t>
    </r>
  </si>
  <si>
    <t>Kalkulationshilfe zur Berechnung von Raummieten und sonstigen Mietausgaben</t>
  </si>
  <si>
    <t>Bitte nach Bewilligung beachten: Abweichungen von über 20% pro Position erfordern eine erneute
Genehmigung.</t>
  </si>
  <si>
    <r>
      <rPr>
        <b/>
        <i/>
        <sz val="12"/>
        <color theme="1"/>
        <rFont val="Arial"/>
        <family val="2"/>
      </rPr>
      <t xml:space="preserve">Honorare </t>
    </r>
    <r>
      <rPr>
        <sz val="12"/>
        <color theme="1"/>
        <rFont val="Arial"/>
        <family val="2"/>
      </rPr>
      <t xml:space="preserve">
</t>
    </r>
    <r>
      <rPr>
        <i/>
        <sz val="10"/>
        <color theme="1"/>
        <rFont val="Arial"/>
        <family val="2"/>
      </rPr>
      <t>(bitte Kalkulationshilfe beachten)</t>
    </r>
  </si>
  <si>
    <r>
      <rPr>
        <b/>
        <i/>
        <sz val="12"/>
        <color theme="1"/>
        <rFont val="Arial"/>
        <family val="2"/>
      </rPr>
      <t>Personalkosten</t>
    </r>
    <r>
      <rPr>
        <b/>
        <sz val="12"/>
        <color theme="1"/>
        <rFont val="Arial"/>
        <family val="2"/>
      </rPr>
      <t xml:space="preserve">
</t>
    </r>
    <r>
      <rPr>
        <i/>
        <sz val="11"/>
        <color theme="1"/>
        <rFont val="Arial"/>
        <family val="2"/>
      </rPr>
      <t>(nur bei sozialversicherungspflichtiger Anstellung; bitte Kalkulationshilfe beachten)</t>
    </r>
  </si>
  <si>
    <t>vergleichbarer Tarifvertrag Land Berlin</t>
  </si>
  <si>
    <t>TV L 6</t>
  </si>
  <si>
    <t>Büromiete Standort A</t>
  </si>
  <si>
    <t>Mietausgaben für Gesamtfläche pro Monat (€)</t>
  </si>
  <si>
    <t>Berechnung 
Sp 3 / Sp 4 * Sp 5 * Sp 6</t>
  </si>
  <si>
    <t>muss gleich Sp 7, sonst Warnhinweis</t>
  </si>
  <si>
    <t>Formularstand: 04.08.2021</t>
  </si>
  <si>
    <r>
      <t>Programmjahr: 20</t>
    </r>
    <r>
      <rPr>
        <b/>
        <sz val="13"/>
        <color indexed="10"/>
        <rFont val="Arial"/>
        <family val="2"/>
      </rPr>
      <t>XX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</si>
</sst>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0.00\ &quot;€&quot;;[Red]\-#,##0.00\ &quot;€&quot;"/>
    <numFmt numFmtId="44" formatCode="_-* #,##0.00\ &quot;€&quot;_-;\-* #,##0.00\ &quot;€&quot;_-;_-* &quot;-&quot;??\ &quot;€&quot;_-;_-@_-"/>
    <numFmt numFmtId="164" formatCode="_-* #,##0.00\ [$€-1]_-;\-* #,##0.00\ [$€-1]_-;_-* &quot;-&quot;??\ [$€-1]_-"/>
    <numFmt numFmtId="165" formatCode="#,##0.00\ [$€-1]"/>
    <numFmt numFmtId="166" formatCode="&quot;Sp &quot;0"/>
    <numFmt numFmtId="167" formatCode="_-* #,##0.00\ [$€-407]_-;\-* #,##0.00\ [$€-407]_-;_-* &quot;-&quot;??\ [$€-407]_-;_-@_-"/>
    <numFmt numFmtId="168" formatCode="0.0%"/>
    <numFmt numFmtId="169" formatCode="0.0"/>
    <numFmt numFmtId="170" formatCode="#,##0.0"/>
    <numFmt numFmtId="171" formatCode="#,##0.00\ &quot;€&quot;"/>
  </numFmts>
  <fonts count="51" x14ac:knownFonts="1">
    <font>
      <sz val="10"/>
      <name val="Arial"/>
    </font>
    <font>
      <sz val="10"/>
      <name val="Arial"/>
      <family val="2"/>
    </font>
    <font>
      <b/>
      <sz val="12"/>
      <name val="Arial"/>
      <family val="2"/>
    </font>
    <font>
      <sz val="12"/>
      <name val="Arial"/>
      <family val="2"/>
    </font>
    <font>
      <b/>
      <sz val="14"/>
      <name val="Arial"/>
      <family val="2"/>
    </font>
    <font>
      <sz val="12"/>
      <name val="Arial"/>
      <family val="2"/>
    </font>
    <font>
      <b/>
      <sz val="12"/>
      <name val="Arial"/>
      <family val="2"/>
    </font>
    <font>
      <i/>
      <sz val="12"/>
      <name val="Arial"/>
      <family val="2"/>
    </font>
    <font>
      <b/>
      <u/>
      <sz val="12"/>
      <name val="Arial"/>
      <family val="2"/>
    </font>
    <font>
      <sz val="12"/>
      <color indexed="8"/>
      <name val="Arial"/>
      <family val="2"/>
    </font>
    <font>
      <b/>
      <sz val="11"/>
      <name val="Arial"/>
      <family val="2"/>
    </font>
    <font>
      <sz val="11"/>
      <name val="Arial"/>
      <family val="2"/>
    </font>
    <font>
      <sz val="8"/>
      <name val="Arial"/>
      <family val="2"/>
    </font>
    <font>
      <sz val="10"/>
      <name val="Arial"/>
      <family val="2"/>
    </font>
    <font>
      <i/>
      <sz val="10"/>
      <name val="Arial"/>
      <family val="2"/>
    </font>
    <font>
      <b/>
      <sz val="10"/>
      <name val="Arial"/>
      <family val="2"/>
    </font>
    <font>
      <b/>
      <u/>
      <sz val="11"/>
      <name val="Arial"/>
      <family val="2"/>
    </font>
    <font>
      <sz val="14"/>
      <color indexed="8"/>
      <name val="Calibri"/>
      <family val="2"/>
    </font>
    <font>
      <sz val="7"/>
      <name val="Arial"/>
      <family val="2"/>
    </font>
    <font>
      <i/>
      <sz val="11"/>
      <name val="Arial"/>
      <family val="2"/>
    </font>
    <font>
      <b/>
      <u/>
      <sz val="16"/>
      <name val="Arial"/>
      <family val="2"/>
    </font>
    <font>
      <b/>
      <sz val="13"/>
      <name val="Arial"/>
      <family val="2"/>
    </font>
    <font>
      <b/>
      <sz val="13"/>
      <color indexed="10"/>
      <name val="Arial"/>
      <family val="2"/>
    </font>
    <font>
      <sz val="11"/>
      <color indexed="10"/>
      <name val="Arial"/>
      <family val="2"/>
    </font>
    <font>
      <b/>
      <sz val="12"/>
      <color indexed="10"/>
      <name val="Arial"/>
      <family val="2"/>
    </font>
    <font>
      <b/>
      <sz val="10"/>
      <color indexed="10"/>
      <name val="Arial"/>
      <family val="2"/>
    </font>
    <font>
      <b/>
      <sz val="12"/>
      <color rgb="FFFF0000"/>
      <name val="Arial"/>
      <family val="2"/>
    </font>
    <font>
      <sz val="12"/>
      <color rgb="FFFF0000"/>
      <name val="Arial"/>
      <family val="2"/>
    </font>
    <font>
      <sz val="10"/>
      <color theme="0" tint="-0.14999847407452621"/>
      <name val="Arial"/>
      <family val="2"/>
    </font>
    <font>
      <i/>
      <sz val="10"/>
      <color theme="1"/>
      <name val="Arial"/>
      <family val="2"/>
    </font>
    <font>
      <sz val="8"/>
      <color theme="1"/>
      <name val="Calibri"/>
      <family val="2"/>
      <scheme val="minor"/>
    </font>
    <font>
      <b/>
      <sz val="14"/>
      <color theme="1"/>
      <name val="Calibri"/>
      <family val="2"/>
      <scheme val="minor"/>
    </font>
    <font>
      <sz val="10"/>
      <color theme="1"/>
      <name val="Arial"/>
      <family val="2"/>
    </font>
    <font>
      <b/>
      <sz val="10"/>
      <color theme="1"/>
      <name val="Arial"/>
      <family val="2"/>
    </font>
    <font>
      <sz val="10"/>
      <color theme="0"/>
      <name val="Arial"/>
      <family val="2"/>
    </font>
    <font>
      <sz val="10"/>
      <color theme="0" tint="-0.34998626667073579"/>
      <name val="Arial"/>
      <family val="2"/>
    </font>
    <font>
      <sz val="14"/>
      <color theme="0" tint="-0.14999847407452621"/>
      <name val="Arial"/>
      <family val="2"/>
    </font>
    <font>
      <sz val="7"/>
      <color theme="1"/>
      <name val="Arial"/>
      <family val="2"/>
    </font>
    <font>
      <sz val="8"/>
      <name val="Calibri"/>
      <family val="2"/>
      <scheme val="minor"/>
    </font>
    <font>
      <b/>
      <u/>
      <sz val="18"/>
      <name val="Arial"/>
      <family val="2"/>
    </font>
    <font>
      <b/>
      <i/>
      <sz val="12"/>
      <name val="Arial"/>
      <family val="2"/>
    </font>
    <font>
      <b/>
      <i/>
      <sz val="11"/>
      <name val="Arial"/>
      <family val="2"/>
    </font>
    <font>
      <b/>
      <sz val="13"/>
      <color theme="1"/>
      <name val="Arial"/>
      <family val="2"/>
    </font>
    <font>
      <sz val="12"/>
      <color theme="1"/>
      <name val="Arial"/>
      <family val="2"/>
    </font>
    <font>
      <b/>
      <sz val="12"/>
      <color theme="1"/>
      <name val="Arial"/>
      <family val="2"/>
    </font>
    <font>
      <b/>
      <i/>
      <sz val="12"/>
      <color theme="1"/>
      <name val="Arial"/>
      <family val="2"/>
    </font>
    <font>
      <i/>
      <sz val="11"/>
      <color theme="1"/>
      <name val="Arial"/>
      <family val="2"/>
    </font>
    <font>
      <b/>
      <sz val="11"/>
      <color theme="1"/>
      <name val="Arial"/>
      <family val="2"/>
    </font>
    <font>
      <b/>
      <sz val="10"/>
      <color rgb="FFFF0000"/>
      <name val="Arial"/>
      <family val="2"/>
    </font>
    <font>
      <u/>
      <sz val="12"/>
      <name val="Arial"/>
      <family val="2"/>
    </font>
    <font>
      <sz val="8"/>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3" fillId="0" borderId="0" applyFont="0" applyFill="0" applyBorder="0" applyAlignment="0" applyProtection="0"/>
  </cellStyleXfs>
  <cellXfs count="238">
    <xf numFmtId="0" fontId="0" fillId="0" borderId="0" xfId="0"/>
    <xf numFmtId="0" fontId="5" fillId="0" borderId="0" xfId="0" applyFont="1"/>
    <xf numFmtId="165" fontId="26" fillId="0" borderId="1" xfId="0" applyNumberFormat="1" applyFont="1" applyBorder="1" applyProtection="1">
      <protection locked="0"/>
    </xf>
    <xf numFmtId="165" fontId="26" fillId="0" borderId="2" xfId="0" applyNumberFormat="1" applyFont="1" applyBorder="1" applyProtection="1">
      <protection locked="0"/>
    </xf>
    <xf numFmtId="165" fontId="2" fillId="0" borderId="1" xfId="0" applyNumberFormat="1" applyFont="1" applyBorder="1" applyProtection="1"/>
    <xf numFmtId="0" fontId="0" fillId="2" borderId="3" xfId="0" applyFill="1" applyBorder="1" applyProtection="1"/>
    <xf numFmtId="0" fontId="28" fillId="2" borderId="4" xfId="0" applyFont="1" applyFill="1" applyBorder="1" applyProtection="1"/>
    <xf numFmtId="0" fontId="10" fillId="2" borderId="5" xfId="0" applyFont="1" applyFill="1" applyBorder="1" applyProtection="1"/>
    <xf numFmtId="0" fontId="2" fillId="0" borderId="1" xfId="0" applyFont="1" applyBorder="1" applyAlignment="1" applyProtection="1">
      <alignment wrapText="1"/>
    </xf>
    <xf numFmtId="165" fontId="4" fillId="2" borderId="2" xfId="0" applyNumberFormat="1" applyFont="1" applyFill="1" applyBorder="1" applyProtection="1"/>
    <xf numFmtId="0" fontId="3" fillId="0" borderId="1" xfId="0" applyFont="1" applyBorder="1" applyAlignment="1" applyProtection="1">
      <alignment wrapText="1"/>
    </xf>
    <xf numFmtId="165" fontId="2" fillId="0" borderId="2" xfId="0" applyNumberFormat="1" applyFont="1" applyFill="1" applyBorder="1" applyProtection="1"/>
    <xf numFmtId="0" fontId="0" fillId="0" borderId="1" xfId="0" applyBorder="1" applyProtection="1"/>
    <xf numFmtId="165" fontId="2" fillId="0" borderId="2" xfId="0" applyNumberFormat="1" applyFont="1" applyBorder="1" applyProtection="1"/>
    <xf numFmtId="0" fontId="3" fillId="0" borderId="1" xfId="0" applyFont="1" applyBorder="1" applyProtection="1"/>
    <xf numFmtId="165" fontId="26" fillId="0" borderId="1" xfId="0" applyNumberFormat="1" applyFont="1" applyBorder="1" applyProtection="1"/>
    <xf numFmtId="0" fontId="3" fillId="0" borderId="1" xfId="0" applyFont="1" applyFill="1" applyBorder="1" applyAlignment="1" applyProtection="1">
      <alignment vertical="top" wrapText="1"/>
    </xf>
    <xf numFmtId="0" fontId="2" fillId="2" borderId="1" xfId="0" applyFont="1" applyFill="1" applyBorder="1" applyAlignment="1" applyProtection="1">
      <alignment horizontal="center"/>
    </xf>
    <xf numFmtId="167" fontId="14" fillId="2" borderId="1" xfId="2" applyNumberFormat="1" applyFont="1" applyFill="1" applyBorder="1" applyProtection="1"/>
    <xf numFmtId="0" fontId="29" fillId="2" borderId="1" xfId="0" applyNumberFormat="1" applyFont="1" applyFill="1" applyBorder="1" applyAlignment="1" applyProtection="1">
      <alignment wrapText="1"/>
    </xf>
    <xf numFmtId="167" fontId="29" fillId="2" borderId="1" xfId="0" applyNumberFormat="1" applyFont="1" applyFill="1" applyBorder="1" applyAlignment="1" applyProtection="1">
      <alignment wrapText="1"/>
    </xf>
    <xf numFmtId="0" fontId="15" fillId="0" borderId="0" xfId="0" applyFont="1"/>
    <xf numFmtId="0" fontId="30" fillId="0" borderId="1" xfId="0" applyNumberFormat="1" applyFont="1" applyFill="1" applyBorder="1" applyAlignment="1" applyProtection="1">
      <alignment wrapText="1"/>
    </xf>
    <xf numFmtId="0" fontId="1" fillId="3" borderId="1" xfId="0" applyNumberFormat="1" applyFont="1" applyFill="1" applyBorder="1" applyAlignment="1" applyProtection="1">
      <alignment wrapText="1"/>
    </xf>
    <xf numFmtId="0" fontId="1" fillId="0" borderId="1" xfId="0" applyNumberFormat="1" applyFont="1" applyFill="1" applyBorder="1" applyAlignment="1" applyProtection="1">
      <alignment wrapText="1"/>
    </xf>
    <xf numFmtId="166" fontId="30" fillId="0" borderId="1" xfId="0" applyNumberFormat="1" applyFont="1" applyFill="1" applyBorder="1" applyAlignment="1" applyProtection="1">
      <alignment horizontal="center" wrapText="1"/>
    </xf>
    <xf numFmtId="0" fontId="0" fillId="0" borderId="1" xfId="0" applyNumberFormat="1" applyBorder="1" applyAlignment="1" applyProtection="1">
      <alignment wrapText="1"/>
    </xf>
    <xf numFmtId="0" fontId="1" fillId="0" borderId="1" xfId="0" applyNumberFormat="1" applyFont="1" applyBorder="1" applyAlignment="1" applyProtection="1">
      <alignment wrapText="1"/>
    </xf>
    <xf numFmtId="166" fontId="30" fillId="0" borderId="1" xfId="0" applyNumberFormat="1" applyFont="1" applyBorder="1" applyAlignment="1" applyProtection="1">
      <alignment horizontal="center" wrapText="1"/>
    </xf>
    <xf numFmtId="0" fontId="30" fillId="0" borderId="1" xfId="0" applyNumberFormat="1" applyFont="1" applyBorder="1" applyAlignment="1" applyProtection="1">
      <alignment wrapText="1"/>
    </xf>
    <xf numFmtId="3" fontId="1" fillId="0" borderId="1" xfId="0" applyNumberFormat="1" applyFont="1" applyBorder="1" applyProtection="1"/>
    <xf numFmtId="3" fontId="14" fillId="2" borderId="1" xfId="0" applyNumberFormat="1" applyFont="1" applyFill="1" applyBorder="1" applyProtection="1"/>
    <xf numFmtId="167" fontId="14" fillId="2" borderId="1" xfId="0" applyNumberFormat="1" applyFont="1" applyFill="1" applyBorder="1" applyAlignment="1" applyProtection="1">
      <alignment wrapText="1"/>
    </xf>
    <xf numFmtId="167" fontId="14" fillId="2" borderId="1" xfId="0" applyNumberFormat="1" applyFont="1" applyFill="1" applyBorder="1" applyProtection="1"/>
    <xf numFmtId="1" fontId="14" fillId="2" borderId="1" xfId="0" applyNumberFormat="1" applyFont="1" applyFill="1" applyBorder="1" applyProtection="1"/>
    <xf numFmtId="168" fontId="14" fillId="2" borderId="1" xfId="0" applyNumberFormat="1" applyFont="1" applyFill="1" applyBorder="1" applyProtection="1"/>
    <xf numFmtId="0" fontId="31" fillId="0" borderId="0" xfId="0" applyFont="1" applyProtection="1"/>
    <xf numFmtId="0" fontId="0" fillId="0" borderId="0" xfId="0" applyProtection="1"/>
    <xf numFmtId="0" fontId="15" fillId="0" borderId="0" xfId="0" applyFont="1" applyAlignment="1" applyProtection="1">
      <alignment vertical="top"/>
    </xf>
    <xf numFmtId="0" fontId="0" fillId="0" borderId="1" xfId="0" applyNumberFormat="1" applyFill="1" applyBorder="1" applyAlignment="1" applyProtection="1">
      <alignment wrapText="1"/>
    </xf>
    <xf numFmtId="3" fontId="1" fillId="0" borderId="1" xfId="0" applyNumberFormat="1" applyFont="1" applyFill="1" applyBorder="1" applyProtection="1"/>
    <xf numFmtId="167" fontId="32" fillId="0" borderId="1" xfId="0" applyNumberFormat="1" applyFont="1" applyFill="1" applyBorder="1" applyAlignment="1" applyProtection="1">
      <alignment wrapText="1"/>
    </xf>
    <xf numFmtId="0" fontId="0" fillId="0" borderId="0" xfId="0" applyFill="1" applyProtection="1"/>
    <xf numFmtId="3" fontId="15" fillId="0" borderId="1" xfId="0" applyNumberFormat="1" applyFont="1" applyFill="1" applyBorder="1" applyProtection="1"/>
    <xf numFmtId="167" fontId="33" fillId="0" borderId="1" xfId="0" applyNumberFormat="1" applyFont="1" applyFill="1" applyBorder="1" applyAlignment="1" applyProtection="1">
      <alignment wrapText="1"/>
    </xf>
    <xf numFmtId="167" fontId="1" fillId="0" borderId="1" xfId="0" applyNumberFormat="1" applyFont="1" applyFill="1" applyBorder="1" applyProtection="1"/>
    <xf numFmtId="168" fontId="1" fillId="0" borderId="1" xfId="0" applyNumberFormat="1" applyFont="1" applyFill="1" applyBorder="1" applyProtection="1"/>
    <xf numFmtId="167" fontId="1" fillId="0" borderId="1" xfId="2" applyNumberFormat="1" applyFont="1" applyFill="1" applyBorder="1" applyProtection="1"/>
    <xf numFmtId="170" fontId="1" fillId="0" borderId="1" xfId="0" applyNumberFormat="1" applyFont="1" applyFill="1" applyBorder="1" applyProtection="1"/>
    <xf numFmtId="170" fontId="14" fillId="2" borderId="1" xfId="0" applyNumberFormat="1" applyFont="1" applyFill="1" applyBorder="1" applyProtection="1"/>
    <xf numFmtId="0" fontId="34" fillId="0" borderId="0" xfId="0" applyFont="1" applyProtection="1">
      <protection locked="0"/>
    </xf>
    <xf numFmtId="0" fontId="5" fillId="0" borderId="0" xfId="0" applyFont="1" applyProtection="1"/>
    <xf numFmtId="0" fontId="35" fillId="0" borderId="0" xfId="0" applyFont="1" applyProtection="1">
      <protection hidden="1"/>
    </xf>
    <xf numFmtId="0" fontId="28" fillId="2" borderId="6" xfId="0" applyFont="1" applyFill="1" applyBorder="1" applyProtection="1">
      <protection hidden="1"/>
    </xf>
    <xf numFmtId="0" fontId="6" fillId="0" borderId="0" xfId="0" applyFont="1" applyAlignment="1" applyProtection="1">
      <alignment horizontal="left"/>
    </xf>
    <xf numFmtId="0" fontId="2" fillId="0" borderId="0" xfId="0" applyFont="1" applyAlignment="1" applyProtection="1">
      <alignment horizontal="center"/>
    </xf>
    <xf numFmtId="0" fontId="3" fillId="0" borderId="1" xfId="0" applyFont="1" applyBorder="1" applyAlignment="1" applyProtection="1">
      <alignment horizontal="center" vertical="top"/>
    </xf>
    <xf numFmtId="0" fontId="2" fillId="0" borderId="1" xfId="0" applyFont="1" applyBorder="1" applyAlignment="1" applyProtection="1">
      <alignment horizontal="center" vertical="top"/>
    </xf>
    <xf numFmtId="49" fontId="3" fillId="0" borderId="1" xfId="0" applyNumberFormat="1" applyFont="1" applyBorder="1" applyAlignment="1" applyProtection="1">
      <alignment horizontal="center" vertical="top"/>
    </xf>
    <xf numFmtId="2" fontId="0" fillId="0" borderId="0" xfId="0" applyNumberFormat="1" applyProtection="1"/>
    <xf numFmtId="0" fontId="2" fillId="0" borderId="1" xfId="0" applyFont="1" applyBorder="1" applyAlignment="1" applyProtection="1">
      <alignment horizontal="center" vertical="center"/>
    </xf>
    <xf numFmtId="0" fontId="0" fillId="0" borderId="0" xfId="0" applyAlignment="1" applyProtection="1">
      <alignment vertical="top"/>
    </xf>
    <xf numFmtId="0" fontId="3" fillId="0" borderId="0" xfId="0" applyFont="1" applyProtection="1"/>
    <xf numFmtId="0" fontId="0" fillId="0" borderId="0" xfId="0" applyBorder="1" applyProtection="1"/>
    <xf numFmtId="0" fontId="2" fillId="2" borderId="5" xfId="0" applyFont="1" applyFill="1" applyBorder="1" applyAlignment="1" applyProtection="1">
      <alignment horizontal="center"/>
      <protection locked="0"/>
    </xf>
    <xf numFmtId="0" fontId="0" fillId="2" borderId="5" xfId="0" applyFill="1" applyBorder="1" applyProtection="1">
      <protection locked="0"/>
    </xf>
    <xf numFmtId="0" fontId="12" fillId="2" borderId="0" xfId="0" applyFont="1" applyFill="1" applyBorder="1" applyAlignment="1" applyProtection="1">
      <alignment horizontal="right"/>
      <protection locked="0"/>
    </xf>
    <xf numFmtId="0" fontId="36" fillId="2" borderId="0" xfId="0" applyFont="1" applyFill="1" applyBorder="1" applyAlignment="1" applyProtection="1">
      <alignment horizontal="left"/>
      <protection locked="0"/>
    </xf>
    <xf numFmtId="0" fontId="2" fillId="2" borderId="7" xfId="0" applyFont="1" applyFill="1" applyBorder="1" applyAlignment="1" applyProtection="1">
      <alignment horizontal="left"/>
      <protection locked="0"/>
    </xf>
    <xf numFmtId="0" fontId="0" fillId="2" borderId="7" xfId="0" applyFill="1" applyBorder="1" applyProtection="1">
      <protection locked="0"/>
    </xf>
    <xf numFmtId="0" fontId="2" fillId="2" borderId="1" xfId="0" applyFont="1" applyFill="1" applyBorder="1" applyAlignment="1" applyProtection="1">
      <alignment horizontal="center"/>
      <protection locked="0"/>
    </xf>
    <xf numFmtId="0" fontId="0" fillId="0" borderId="2" xfId="0" applyBorder="1" applyProtection="1"/>
    <xf numFmtId="165" fontId="2" fillId="0" borderId="2" xfId="0" applyNumberFormat="1" applyFont="1" applyFill="1" applyBorder="1" applyAlignment="1" applyProtection="1">
      <alignment vertical="center"/>
    </xf>
    <xf numFmtId="0" fontId="0" fillId="0" borderId="0" xfId="0" applyBorder="1"/>
    <xf numFmtId="0" fontId="15" fillId="0" borderId="0" xfId="0" applyFont="1" applyBorder="1"/>
    <xf numFmtId="167" fontId="32" fillId="0" borderId="1" xfId="0" applyNumberFormat="1" applyFont="1" applyFill="1" applyBorder="1" applyAlignment="1" applyProtection="1">
      <alignment wrapText="1"/>
      <protection locked="0"/>
    </xf>
    <xf numFmtId="165" fontId="2" fillId="0" borderId="2" xfId="0" applyNumberFormat="1" applyFont="1" applyBorder="1" applyAlignment="1" applyProtection="1">
      <alignment shrinkToFit="1"/>
    </xf>
    <xf numFmtId="166" fontId="37" fillId="0" borderId="1" xfId="0" applyNumberFormat="1" applyFont="1" applyBorder="1" applyAlignment="1" applyProtection="1">
      <alignment horizontal="center" wrapText="1"/>
    </xf>
    <xf numFmtId="166" fontId="37" fillId="3" borderId="1" xfId="0" applyNumberFormat="1" applyFont="1" applyFill="1" applyBorder="1" applyAlignment="1" applyProtection="1">
      <alignment horizontal="center" wrapText="1"/>
    </xf>
    <xf numFmtId="166" fontId="37" fillId="0" borderId="1" xfId="0" applyNumberFormat="1" applyFont="1" applyFill="1" applyBorder="1" applyAlignment="1" applyProtection="1">
      <alignment horizontal="center" wrapText="1"/>
    </xf>
    <xf numFmtId="0" fontId="18" fillId="0" borderId="0" xfId="0" applyFont="1" applyProtection="1"/>
    <xf numFmtId="0" fontId="18" fillId="0" borderId="0" xfId="0" applyFont="1"/>
    <xf numFmtId="0" fontId="37" fillId="0" borderId="1" xfId="0" applyNumberFormat="1" applyFont="1" applyBorder="1" applyAlignment="1" applyProtection="1">
      <alignment wrapText="1"/>
    </xf>
    <xf numFmtId="0" fontId="37" fillId="0" borderId="1" xfId="0" applyNumberFormat="1" applyFont="1" applyFill="1" applyBorder="1" applyAlignment="1" applyProtection="1">
      <alignment wrapText="1"/>
    </xf>
    <xf numFmtId="0" fontId="10" fillId="2" borderId="0" xfId="0" applyFont="1" applyFill="1" applyBorder="1" applyAlignment="1" applyProtection="1">
      <alignment horizontal="left" vertical="center"/>
    </xf>
    <xf numFmtId="0" fontId="10" fillId="2" borderId="7" xfId="0" applyFont="1" applyFill="1" applyBorder="1" applyAlignment="1" applyProtection="1">
      <alignment horizontal="left" vertical="top"/>
    </xf>
    <xf numFmtId="49" fontId="2" fillId="0" borderId="1" xfId="0" applyNumberFormat="1" applyFont="1" applyBorder="1" applyAlignment="1" applyProtection="1">
      <alignment horizontal="center" vertical="top"/>
    </xf>
    <xf numFmtId="0" fontId="6" fillId="0" borderId="7" xfId="0" applyFont="1" applyBorder="1" applyAlignment="1" applyProtection="1"/>
    <xf numFmtId="0" fontId="2" fillId="0" borderId="7" xfId="0" applyFont="1" applyBorder="1" applyAlignment="1" applyProtection="1">
      <alignment horizontal="right"/>
    </xf>
    <xf numFmtId="0" fontId="2" fillId="0" borderId="7" xfId="0" applyFont="1" applyBorder="1" applyAlignment="1" applyProtection="1">
      <protection locked="0"/>
    </xf>
    <xf numFmtId="0" fontId="1" fillId="0" borderId="1" xfId="0" applyNumberFormat="1" applyFont="1" applyFill="1" applyBorder="1" applyAlignment="1" applyProtection="1">
      <alignment horizontal="center" wrapText="1"/>
    </xf>
    <xf numFmtId="0" fontId="10" fillId="0" borderId="1" xfId="0" applyFont="1" applyBorder="1" applyProtection="1"/>
    <xf numFmtId="0" fontId="5" fillId="0" borderId="0" xfId="0" applyFont="1" applyAlignment="1">
      <alignment horizontal="left"/>
    </xf>
    <xf numFmtId="49" fontId="5" fillId="0" borderId="0" xfId="0" applyNumberFormat="1" applyFont="1" applyAlignment="1" applyProtection="1">
      <alignment horizontal="center"/>
    </xf>
    <xf numFmtId="0" fontId="3" fillId="0" borderId="0" xfId="0" applyFont="1" applyAlignment="1">
      <alignment horizontal="left"/>
    </xf>
    <xf numFmtId="0" fontId="9" fillId="0" borderId="0" xfId="0" applyNumberFormat="1" applyFont="1" applyBorder="1" applyAlignment="1" applyProtection="1">
      <alignment horizontal="left" vertical="top" wrapText="1"/>
    </xf>
    <xf numFmtId="0" fontId="2" fillId="0" borderId="0" xfId="0" applyFont="1" applyAlignment="1" applyProtection="1">
      <alignment horizontal="left"/>
    </xf>
    <xf numFmtId="0" fontId="3" fillId="0" borderId="0" xfId="0" applyNumberFormat="1" applyFont="1" applyAlignment="1" applyProtection="1">
      <alignment horizontal="left" vertical="top" wrapText="1"/>
    </xf>
    <xf numFmtId="0" fontId="20" fillId="0" borderId="0" xfId="0" applyFont="1" applyBorder="1" applyAlignment="1" applyProtection="1">
      <alignment horizontal="center" vertical="center"/>
    </xf>
    <xf numFmtId="0" fontId="8" fillId="0" borderId="0" xfId="0" applyFont="1" applyBorder="1" applyAlignment="1" applyProtection="1">
      <alignment horizontal="left"/>
    </xf>
    <xf numFmtId="0" fontId="28" fillId="2" borderId="0" xfId="0" applyFont="1" applyFill="1" applyBorder="1" applyProtection="1"/>
    <xf numFmtId="0" fontId="1" fillId="0" borderId="0" xfId="0" applyFont="1" applyFill="1" applyBorder="1" applyAlignment="1" applyProtection="1">
      <alignment horizontal="left"/>
    </xf>
    <xf numFmtId="0" fontId="5" fillId="0" borderId="0" xfId="0" applyFont="1" applyBorder="1" applyAlignment="1" applyProtection="1">
      <alignment horizontal="center"/>
    </xf>
    <xf numFmtId="0" fontId="0" fillId="2" borderId="5" xfId="0" applyFill="1" applyBorder="1" applyProtection="1"/>
    <xf numFmtId="0" fontId="28" fillId="2" borderId="7" xfId="0" applyFont="1" applyFill="1" applyBorder="1" applyProtection="1">
      <protection hidden="1"/>
    </xf>
    <xf numFmtId="167" fontId="33" fillId="0" borderId="1" xfId="0" applyNumberFormat="1" applyFont="1" applyBorder="1" applyAlignment="1">
      <alignment wrapText="1"/>
    </xf>
    <xf numFmtId="3" fontId="15" fillId="0" borderId="1" xfId="0" applyNumberFormat="1" applyFont="1" applyBorder="1"/>
    <xf numFmtId="167" fontId="32" fillId="0" borderId="1" xfId="0" applyNumberFormat="1" applyFont="1" applyBorder="1" applyAlignment="1">
      <alignment wrapText="1"/>
    </xf>
    <xf numFmtId="167" fontId="32" fillId="0" borderId="1" xfId="0" applyNumberFormat="1" applyFont="1" applyBorder="1" applyAlignment="1" applyProtection="1">
      <alignment wrapText="1"/>
      <protection locked="0"/>
    </xf>
    <xf numFmtId="3" fontId="1" fillId="0" borderId="1" xfId="0" applyNumberFormat="1" applyFont="1" applyBorder="1"/>
    <xf numFmtId="167" fontId="29" fillId="2" borderId="1" xfId="0" applyNumberFormat="1" applyFont="1" applyFill="1" applyBorder="1" applyAlignment="1">
      <alignment wrapText="1"/>
    </xf>
    <xf numFmtId="0" fontId="29" fillId="2" borderId="1" xfId="0" applyFont="1" applyFill="1" applyBorder="1" applyAlignment="1">
      <alignment wrapText="1"/>
    </xf>
    <xf numFmtId="0" fontId="30" fillId="0" borderId="1" xfId="0" applyFont="1" applyBorder="1" applyAlignment="1">
      <alignment wrapText="1"/>
    </xf>
    <xf numFmtId="166" fontId="30" fillId="0" borderId="1" xfId="0" applyNumberFormat="1" applyFont="1" applyBorder="1" applyAlignment="1">
      <alignment horizontal="center" wrapText="1"/>
    </xf>
    <xf numFmtId="0" fontId="1" fillId="0" borderId="1" xfId="0" applyFont="1" applyBorder="1"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15" fillId="0" borderId="0" xfId="0" applyFont="1" applyAlignment="1">
      <alignment vertical="top"/>
    </xf>
    <xf numFmtId="0" fontId="38" fillId="0" borderId="1" xfId="0" applyFont="1" applyBorder="1" applyAlignment="1">
      <alignment wrapText="1"/>
    </xf>
    <xf numFmtId="2" fontId="32" fillId="0" borderId="1" xfId="0" applyNumberFormat="1" applyFont="1" applyFill="1" applyBorder="1" applyAlignment="1" applyProtection="1">
      <alignment wrapText="1"/>
      <protection locked="0"/>
    </xf>
    <xf numFmtId="0" fontId="0" fillId="0" borderId="1" xfId="0" applyBorder="1"/>
    <xf numFmtId="0" fontId="21" fillId="0" borderId="1" xfId="0" applyFont="1" applyBorder="1" applyProtection="1"/>
    <xf numFmtId="0" fontId="32" fillId="0" borderId="1" xfId="0" applyFont="1" applyBorder="1" applyProtection="1"/>
    <xf numFmtId="0" fontId="43" fillId="0" borderId="1" xfId="0" applyFont="1" applyBorder="1" applyAlignment="1" applyProtection="1">
      <alignment vertical="top" wrapText="1"/>
    </xf>
    <xf numFmtId="0" fontId="43" fillId="0" borderId="1" xfId="0" applyFont="1" applyFill="1" applyBorder="1" applyAlignment="1" applyProtection="1">
      <alignment vertical="top" wrapText="1"/>
    </xf>
    <xf numFmtId="0" fontId="44" fillId="0" borderId="1" xfId="0" applyFont="1" applyBorder="1" applyAlignment="1" applyProtection="1">
      <alignment wrapText="1"/>
    </xf>
    <xf numFmtId="0" fontId="42" fillId="0" borderId="1" xfId="0" applyFont="1" applyFill="1" applyBorder="1" applyAlignment="1" applyProtection="1">
      <alignment vertical="center" wrapText="1"/>
    </xf>
    <xf numFmtId="0" fontId="42" fillId="0" borderId="1" xfId="0" applyFont="1" applyBorder="1" applyAlignment="1" applyProtection="1">
      <alignment vertical="top" wrapText="1"/>
    </xf>
    <xf numFmtId="0" fontId="21" fillId="0" borderId="1" xfId="0" applyFont="1" applyBorder="1" applyAlignment="1" applyProtection="1">
      <alignment wrapText="1"/>
    </xf>
    <xf numFmtId="0" fontId="42" fillId="0" borderId="0" xfId="0" applyFont="1" applyFill="1" applyBorder="1" applyAlignment="1" applyProtection="1">
      <alignment vertical="top" wrapText="1"/>
    </xf>
    <xf numFmtId="0" fontId="21" fillId="0" borderId="1" xfId="0" applyFont="1" applyBorder="1" applyAlignment="1" applyProtection="1">
      <alignment vertical="center" wrapText="1"/>
    </xf>
    <xf numFmtId="0" fontId="47" fillId="0" borderId="1" xfId="0" applyFont="1" applyBorder="1" applyProtection="1"/>
    <xf numFmtId="0" fontId="31" fillId="0" borderId="0" xfId="0" applyFont="1"/>
    <xf numFmtId="166" fontId="30" fillId="0" borderId="1" xfId="0" applyNumberFormat="1" applyFont="1" applyBorder="1" applyAlignment="1">
      <alignment horizontal="center" vertical="top" wrapText="1"/>
    </xf>
    <xf numFmtId="0" fontId="30" fillId="0" borderId="1" xfId="0" applyFont="1" applyBorder="1" applyAlignment="1">
      <alignment vertical="top" wrapText="1"/>
    </xf>
    <xf numFmtId="0" fontId="0" fillId="0" borderId="0" xfId="0" applyAlignment="1">
      <alignment vertical="top"/>
    </xf>
    <xf numFmtId="8" fontId="29" fillId="2" borderId="1" xfId="0" applyNumberFormat="1" applyFont="1" applyFill="1" applyBorder="1" applyAlignment="1">
      <alignment wrapText="1"/>
    </xf>
    <xf numFmtId="0" fontId="1" fillId="0" borderId="0" xfId="0" applyFont="1"/>
    <xf numFmtId="0" fontId="1" fillId="0" borderId="0" xfId="0" applyFont="1" applyAlignment="1" applyProtection="1">
      <alignment horizontal="left"/>
    </xf>
    <xf numFmtId="0" fontId="0" fillId="0" borderId="1" xfId="0" applyFill="1" applyBorder="1"/>
    <xf numFmtId="0" fontId="1" fillId="0" borderId="1" xfId="0" applyFont="1" applyFill="1" applyBorder="1" applyAlignment="1">
      <alignment wrapText="1"/>
    </xf>
    <xf numFmtId="0" fontId="0" fillId="0" borderId="0" xfId="0" applyFill="1"/>
    <xf numFmtId="0" fontId="14" fillId="0" borderId="0" xfId="0" applyFont="1"/>
    <xf numFmtId="0" fontId="0" fillId="0" borderId="0" xfId="0" applyFill="1" applyBorder="1" applyAlignment="1">
      <alignment wrapText="1"/>
    </xf>
    <xf numFmtId="0" fontId="0" fillId="0" borderId="0" xfId="0" applyFill="1" applyBorder="1"/>
    <xf numFmtId="0" fontId="15" fillId="0" borderId="0" xfId="0" applyFont="1" applyAlignment="1">
      <alignment horizontal="right"/>
    </xf>
    <xf numFmtId="0" fontId="0" fillId="0" borderId="9" xfId="0" applyFill="1" applyBorder="1"/>
    <xf numFmtId="0" fontId="0" fillId="0" borderId="9" xfId="0" applyFill="1" applyBorder="1" applyAlignment="1">
      <alignment wrapText="1"/>
    </xf>
    <xf numFmtId="8" fontId="29" fillId="0" borderId="9" xfId="0" applyNumberFormat="1" applyFont="1" applyFill="1" applyBorder="1" applyAlignment="1">
      <alignment wrapText="1"/>
    </xf>
    <xf numFmtId="0" fontId="0" fillId="0" borderId="11" xfId="0" applyBorder="1"/>
    <xf numFmtId="0" fontId="0" fillId="0" borderId="11" xfId="0" applyFill="1" applyBorder="1"/>
    <xf numFmtId="0" fontId="1" fillId="0" borderId="11" xfId="0" applyFont="1" applyFill="1" applyBorder="1"/>
    <xf numFmtId="0" fontId="15" fillId="0" borderId="0" xfId="0" applyFont="1" applyBorder="1" applyAlignment="1">
      <alignment horizontal="right"/>
    </xf>
    <xf numFmtId="8" fontId="29" fillId="0" borderId="0" xfId="0" applyNumberFormat="1" applyFont="1" applyFill="1" applyBorder="1" applyAlignment="1">
      <alignment wrapText="1"/>
    </xf>
    <xf numFmtId="0" fontId="1" fillId="0" borderId="0" xfId="0" applyFont="1" applyFill="1" applyBorder="1"/>
    <xf numFmtId="8" fontId="32" fillId="0" borderId="0" xfId="0" applyNumberFormat="1" applyFont="1" applyFill="1" applyBorder="1" applyAlignment="1">
      <alignment wrapText="1"/>
    </xf>
    <xf numFmtId="166" fontId="30" fillId="0" borderId="0" xfId="0" applyNumberFormat="1" applyFont="1" applyFill="1" applyBorder="1" applyAlignment="1">
      <alignment horizontal="center" wrapText="1"/>
    </xf>
    <xf numFmtId="0" fontId="30" fillId="0" borderId="0" xfId="0" applyFont="1" applyFill="1" applyBorder="1" applyAlignment="1">
      <alignment vertical="top" wrapText="1"/>
    </xf>
    <xf numFmtId="166" fontId="30" fillId="0" borderId="0" xfId="0" applyNumberFormat="1" applyFont="1" applyFill="1" applyBorder="1" applyAlignment="1">
      <alignment horizontal="center" vertical="top" wrapText="1"/>
    </xf>
    <xf numFmtId="0" fontId="0" fillId="0" borderId="0" xfId="0" applyFill="1" applyBorder="1" applyAlignment="1">
      <alignment vertical="top"/>
    </xf>
    <xf numFmtId="167" fontId="14" fillId="0" borderId="0" xfId="0" applyNumberFormat="1" applyFont="1" applyFill="1" applyBorder="1"/>
    <xf numFmtId="0" fontId="14" fillId="0" borderId="0" xfId="0" applyFont="1" applyFill="1" applyBorder="1"/>
    <xf numFmtId="167" fontId="0" fillId="0" borderId="0" xfId="0" applyNumberFormat="1" applyFill="1" applyBorder="1" applyAlignment="1">
      <alignment wrapText="1"/>
    </xf>
    <xf numFmtId="8" fontId="0" fillId="0" borderId="0" xfId="0" applyNumberFormat="1" applyFill="1" applyBorder="1"/>
    <xf numFmtId="0" fontId="0" fillId="0" borderId="0" xfId="0" applyBorder="1" applyAlignment="1" applyProtection="1">
      <alignment horizontal="center"/>
    </xf>
    <xf numFmtId="49" fontId="3" fillId="0" borderId="0" xfId="0" applyNumberFormat="1" applyFont="1" applyFill="1" applyBorder="1" applyAlignment="1" applyProtection="1">
      <alignment horizontal="left" vertical="top"/>
    </xf>
    <xf numFmtId="165" fontId="26" fillId="4" borderId="2" xfId="0" applyNumberFormat="1" applyFont="1" applyFill="1" applyBorder="1" applyProtection="1"/>
    <xf numFmtId="165" fontId="26" fillId="4" borderId="1" xfId="0" applyNumberFormat="1" applyFont="1" applyFill="1" applyBorder="1" applyProtection="1"/>
    <xf numFmtId="0" fontId="27" fillId="0" borderId="1" xfId="0" applyFont="1" applyBorder="1" applyAlignment="1" applyProtection="1">
      <alignment vertical="top" wrapText="1"/>
    </xf>
    <xf numFmtId="165" fontId="27" fillId="4" borderId="2" xfId="0" applyNumberFormat="1" applyFont="1" applyFill="1" applyBorder="1" applyProtection="1"/>
    <xf numFmtId="0" fontId="0" fillId="0" borderId="1" xfId="0" applyBorder="1" applyAlignment="1">
      <alignment vertical="top" wrapText="1"/>
    </xf>
    <xf numFmtId="0" fontId="1" fillId="5" borderId="2" xfId="0" applyFont="1" applyFill="1" applyBorder="1"/>
    <xf numFmtId="0" fontId="0" fillId="5" borderId="12" xfId="0" applyFill="1" applyBorder="1"/>
    <xf numFmtId="0" fontId="0" fillId="5" borderId="13" xfId="0" applyFill="1" applyBorder="1"/>
    <xf numFmtId="0" fontId="15" fillId="5" borderId="0" xfId="0" applyFont="1" applyFill="1"/>
    <xf numFmtId="0" fontId="0" fillId="5" borderId="0" xfId="0" applyFill="1"/>
    <xf numFmtId="0" fontId="1" fillId="5" borderId="0" xfId="0" applyFont="1" applyFill="1"/>
    <xf numFmtId="0" fontId="0" fillId="5" borderId="1" xfId="0" applyFill="1" applyBorder="1"/>
    <xf numFmtId="0" fontId="1" fillId="5" borderId="1" xfId="0" applyFont="1" applyFill="1" applyBorder="1"/>
    <xf numFmtId="167" fontId="1" fillId="5" borderId="1" xfId="0" applyNumberFormat="1" applyFont="1" applyFill="1" applyBorder="1"/>
    <xf numFmtId="0" fontId="0" fillId="5" borderId="1" xfId="0" applyFill="1" applyBorder="1" applyAlignment="1">
      <alignment wrapText="1"/>
    </xf>
    <xf numFmtId="0" fontId="15" fillId="0" borderId="1" xfId="0" applyFont="1" applyBorder="1"/>
    <xf numFmtId="0" fontId="1" fillId="5" borderId="1" xfId="0" applyFont="1" applyFill="1" applyBorder="1" applyAlignment="1">
      <alignment wrapText="1"/>
    </xf>
    <xf numFmtId="167" fontId="0" fillId="5" borderId="1" xfId="0" applyNumberFormat="1" applyFill="1" applyBorder="1"/>
    <xf numFmtId="49" fontId="1" fillId="5" borderId="1" xfId="0" applyNumberFormat="1" applyFont="1" applyFill="1" applyBorder="1" applyAlignment="1" applyProtection="1">
      <alignment wrapText="1"/>
      <protection locked="0"/>
    </xf>
    <xf numFmtId="49" fontId="1" fillId="5" borderId="1" xfId="0" applyNumberFormat="1" applyFont="1" applyFill="1" applyBorder="1" applyProtection="1">
      <protection locked="0"/>
    </xf>
    <xf numFmtId="167" fontId="1" fillId="5" borderId="1" xfId="0" applyNumberFormat="1" applyFont="1" applyFill="1" applyBorder="1" applyProtection="1">
      <protection locked="0"/>
    </xf>
    <xf numFmtId="3" fontId="1" fillId="5" borderId="1" xfId="0" applyNumberFormat="1" applyFont="1" applyFill="1" applyBorder="1" applyProtection="1">
      <protection locked="0"/>
    </xf>
    <xf numFmtId="169" fontId="1" fillId="5" borderId="1" xfId="0" applyNumberFormat="1" applyFont="1" applyFill="1" applyBorder="1" applyProtection="1">
      <protection locked="0"/>
    </xf>
    <xf numFmtId="170" fontId="1" fillId="5" borderId="1" xfId="0" applyNumberFormat="1" applyFont="1" applyFill="1" applyBorder="1" applyProtection="1">
      <protection locked="0"/>
    </xf>
    <xf numFmtId="167" fontId="1" fillId="5" borderId="1" xfId="0" applyNumberFormat="1" applyFont="1" applyFill="1" applyBorder="1" applyAlignment="1" applyProtection="1">
      <alignment wrapText="1"/>
      <protection locked="0"/>
    </xf>
    <xf numFmtId="0" fontId="1" fillId="5" borderId="1" xfId="0" applyNumberFormat="1" applyFont="1" applyFill="1" applyBorder="1" applyAlignment="1" applyProtection="1">
      <alignment wrapText="1"/>
    </xf>
    <xf numFmtId="0" fontId="1" fillId="5" borderId="0" xfId="0" applyFont="1" applyFill="1" applyProtection="1"/>
    <xf numFmtId="0" fontId="0" fillId="5" borderId="0" xfId="0" applyFill="1" applyProtection="1"/>
    <xf numFmtId="2" fontId="32" fillId="5" borderId="1" xfId="0" applyNumberFormat="1" applyFont="1" applyFill="1" applyBorder="1" applyAlignment="1" applyProtection="1">
      <alignment wrapText="1"/>
      <protection locked="0"/>
    </xf>
    <xf numFmtId="0" fontId="15" fillId="5" borderId="0" xfId="0" applyFont="1" applyFill="1" applyProtection="1"/>
    <xf numFmtId="0" fontId="15" fillId="0" borderId="9" xfId="0" applyFont="1" applyBorder="1"/>
    <xf numFmtId="44" fontId="32" fillId="0" borderId="1" xfId="0" applyNumberFormat="1" applyFont="1" applyBorder="1" applyAlignment="1">
      <alignment wrapText="1"/>
    </xf>
    <xf numFmtId="44" fontId="15" fillId="0" borderId="1" xfId="0" applyNumberFormat="1" applyFont="1" applyBorder="1"/>
    <xf numFmtId="0" fontId="15" fillId="0" borderId="14" xfId="0" applyFont="1" applyBorder="1"/>
    <xf numFmtId="0" fontId="15" fillId="0" borderId="15" xfId="0" applyFont="1" applyBorder="1"/>
    <xf numFmtId="0" fontId="15" fillId="0" borderId="1" xfId="0" applyFont="1" applyBorder="1" applyAlignment="1">
      <alignment horizontal="right"/>
    </xf>
    <xf numFmtId="0" fontId="1" fillId="0" borderId="0" xfId="0" applyFont="1" applyBorder="1" applyAlignment="1">
      <alignment horizontal="right"/>
    </xf>
    <xf numFmtId="3" fontId="15" fillId="0" borderId="13" xfId="0" applyNumberFormat="1" applyFont="1" applyBorder="1"/>
    <xf numFmtId="3" fontId="15" fillId="0" borderId="9" xfId="0" applyNumberFormat="1" applyFont="1" applyBorder="1"/>
    <xf numFmtId="3" fontId="15" fillId="0" borderId="15" xfId="0" applyNumberFormat="1" applyFont="1" applyBorder="1"/>
    <xf numFmtId="171" fontId="29" fillId="2" borderId="1" xfId="0" applyNumberFormat="1" applyFont="1" applyFill="1" applyBorder="1" applyAlignment="1">
      <alignment wrapText="1"/>
    </xf>
    <xf numFmtId="165" fontId="2" fillId="0" borderId="1" xfId="0" applyNumberFormat="1" applyFont="1" applyFill="1" applyBorder="1" applyAlignment="1" applyProtection="1">
      <alignment vertical="center"/>
    </xf>
    <xf numFmtId="0" fontId="1" fillId="0" borderId="1" xfId="0" applyFont="1" applyBorder="1" applyAlignment="1">
      <alignment vertical="top" wrapText="1"/>
    </xf>
    <xf numFmtId="0" fontId="1" fillId="0" borderId="0" xfId="0" applyFont="1" applyFill="1" applyBorder="1" applyAlignment="1">
      <alignment vertical="top" wrapText="1"/>
    </xf>
    <xf numFmtId="0" fontId="29" fillId="0" borderId="0" xfId="0" applyFont="1" applyFill="1" applyBorder="1" applyAlignment="1">
      <alignment wrapText="1"/>
    </xf>
    <xf numFmtId="167" fontId="1" fillId="0" borderId="0" xfId="0" applyNumberFormat="1" applyFont="1" applyFill="1" applyBorder="1"/>
    <xf numFmtId="44" fontId="32" fillId="0" borderId="0" xfId="0" applyNumberFormat="1" applyFont="1" applyFill="1" applyBorder="1" applyAlignment="1">
      <alignment wrapText="1"/>
    </xf>
    <xf numFmtId="44" fontId="32" fillId="5" borderId="1" xfId="0" applyNumberFormat="1" applyFont="1" applyFill="1" applyBorder="1" applyAlignment="1">
      <alignment wrapText="1"/>
    </xf>
    <xf numFmtId="0" fontId="30" fillId="0" borderId="1" xfId="0" applyNumberFormat="1" applyFont="1" applyFill="1" applyBorder="1" applyAlignment="1" applyProtection="1">
      <alignment vertical="top" wrapText="1"/>
    </xf>
    <xf numFmtId="44" fontId="29" fillId="2" borderId="1" xfId="0" applyNumberFormat="1" applyFont="1" applyFill="1" applyBorder="1" applyAlignment="1">
      <alignment wrapText="1"/>
    </xf>
    <xf numFmtId="44" fontId="29" fillId="0" borderId="1" xfId="0" applyNumberFormat="1" applyFont="1" applyFill="1" applyBorder="1" applyAlignment="1">
      <alignment wrapText="1"/>
    </xf>
    <xf numFmtId="167" fontId="29" fillId="0" borderId="1" xfId="0" applyNumberFormat="1" applyFont="1" applyFill="1" applyBorder="1" applyAlignment="1" applyProtection="1">
      <alignment wrapText="1"/>
    </xf>
    <xf numFmtId="44" fontId="1" fillId="5" borderId="1" xfId="0" applyNumberFormat="1" applyFont="1" applyFill="1" applyBorder="1"/>
    <xf numFmtId="0" fontId="1" fillId="0" borderId="1" xfId="0" applyNumberFormat="1" applyFont="1" applyFill="1" applyBorder="1" applyAlignment="1" applyProtection="1">
      <alignment vertical="top" wrapText="1"/>
    </xf>
    <xf numFmtId="0" fontId="3" fillId="0" borderId="0" xfId="0" applyNumberFormat="1" applyFont="1" applyAlignment="1" applyProtection="1">
      <alignment horizontal="left" vertical="center" wrapText="1"/>
    </xf>
    <xf numFmtId="0" fontId="5" fillId="0" borderId="0" xfId="0" applyFont="1" applyAlignment="1">
      <alignment horizontal="left"/>
    </xf>
    <xf numFmtId="49" fontId="5" fillId="0" borderId="0" xfId="0" applyNumberFormat="1" applyFont="1" applyAlignment="1" applyProtection="1">
      <alignment horizontal="center"/>
    </xf>
    <xf numFmtId="0" fontId="9" fillId="0" borderId="0" xfId="0" applyNumberFormat="1" applyFont="1" applyBorder="1" applyAlignment="1" applyProtection="1">
      <alignment horizontal="left" vertical="center" wrapText="1"/>
    </xf>
    <xf numFmtId="0" fontId="3" fillId="0" borderId="0" xfId="0" applyFont="1" applyAlignment="1">
      <alignment horizontal="left"/>
    </xf>
    <xf numFmtId="0" fontId="42" fillId="0" borderId="0" xfId="0" applyFont="1" applyAlignment="1" applyProtection="1">
      <alignment horizontal="left" vertical="center" wrapText="1"/>
    </xf>
    <xf numFmtId="0" fontId="42" fillId="0" borderId="0" xfId="0" applyFont="1" applyAlignment="1" applyProtection="1">
      <alignment horizontal="left" vertical="center"/>
    </xf>
    <xf numFmtId="49" fontId="2" fillId="3" borderId="0" xfId="0" applyNumberFormat="1" applyFont="1" applyFill="1" applyBorder="1" applyAlignment="1" applyProtection="1">
      <alignment horizontal="left" vertical="center" wrapText="1"/>
    </xf>
    <xf numFmtId="0" fontId="39" fillId="0" borderId="0" xfId="0" applyFont="1" applyBorder="1" applyAlignment="1" applyProtection="1">
      <alignment horizontal="center" vertical="center"/>
    </xf>
    <xf numFmtId="0" fontId="8" fillId="0" borderId="0" xfId="0" applyFont="1" applyBorder="1" applyAlignment="1" applyProtection="1">
      <alignment horizontal="left"/>
    </xf>
    <xf numFmtId="0" fontId="21" fillId="2" borderId="8" xfId="0" applyFont="1" applyFill="1" applyBorder="1" applyAlignment="1" applyProtection="1">
      <alignment horizontal="left"/>
      <protection locked="0"/>
    </xf>
    <xf numFmtId="0" fontId="21" fillId="2" borderId="0" xfId="0" applyFont="1" applyFill="1" applyBorder="1" applyAlignment="1" applyProtection="1">
      <alignment horizontal="left"/>
      <protection locked="0"/>
    </xf>
    <xf numFmtId="0" fontId="5" fillId="0" borderId="9" xfId="0" applyFont="1" applyBorder="1" applyAlignment="1" applyProtection="1">
      <alignment horizontal="center"/>
    </xf>
    <xf numFmtId="0" fontId="1" fillId="0" borderId="5" xfId="0" applyFont="1" applyFill="1" applyBorder="1" applyAlignment="1" applyProtection="1">
      <alignment horizontal="left"/>
    </xf>
    <xf numFmtId="0" fontId="21" fillId="2" borderId="10" xfId="0" applyFont="1" applyFill="1" applyBorder="1" applyAlignment="1" applyProtection="1">
      <alignment horizontal="left"/>
      <protection locked="0"/>
    </xf>
    <xf numFmtId="0" fontId="21" fillId="2" borderId="7" xfId="0" applyFont="1" applyFill="1" applyBorder="1" applyAlignment="1" applyProtection="1">
      <alignment horizontal="left"/>
      <protection locked="0"/>
    </xf>
    <xf numFmtId="0" fontId="0" fillId="0" borderId="11" xfId="0" applyBorder="1" applyAlignment="1" applyProtection="1">
      <alignment horizontal="center"/>
    </xf>
    <xf numFmtId="0" fontId="1" fillId="0" borderId="0" xfId="0" applyFont="1" applyAlignment="1" applyProtection="1">
      <alignment horizontal="left" vertical="center" wrapText="1"/>
    </xf>
  </cellXfs>
  <cellStyles count="3">
    <cellStyle name="Euro" xfId="1"/>
    <cellStyle name="Prozent" xfId="2" builtinId="5"/>
    <cellStyle name="Standard" xfId="0" builtinId="0"/>
  </cellStyles>
  <dxfs count="28">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fgColor rgb="FFFF0000"/>
          <bgColor rgb="FFFF0000"/>
        </patternFill>
      </fill>
    </dxf>
    <dxf>
      <font>
        <b/>
        <i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Radio" checked="Checked" firstButton="1" fmlaLink="$S$5" noThreeD="1"/>
</file>

<file path=xl/ctrlProps/ctrlProp2.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4</xdr:row>
          <xdr:rowOff>0</xdr:rowOff>
        </xdr:from>
        <xdr:to>
          <xdr:col>5</xdr:col>
          <xdr:colOff>495300</xdr:colOff>
          <xdr:row>5</xdr:row>
          <xdr:rowOff>76200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D9D9D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xdr:row>
          <xdr:rowOff>209550</xdr:rowOff>
        </xdr:from>
        <xdr:to>
          <xdr:col>5</xdr:col>
          <xdr:colOff>676275</xdr:colOff>
          <xdr:row>6</xdr:row>
          <xdr:rowOff>38100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S67"/>
  <sheetViews>
    <sheetView tabSelected="1" zoomScale="80" zoomScaleNormal="80" workbookViewId="0">
      <selection activeCell="K5" sqref="K5"/>
    </sheetView>
  </sheetViews>
  <sheetFormatPr baseColWidth="10" defaultRowHeight="15" x14ac:dyDescent="0.2"/>
  <cols>
    <col min="1" max="1" width="3" customWidth="1"/>
    <col min="2" max="2" width="6.28515625" style="1" customWidth="1"/>
    <col min="3" max="3" width="62.7109375" customWidth="1"/>
    <col min="4" max="4" width="18.7109375" customWidth="1"/>
    <col min="5" max="7" width="16.7109375" bestFit="1" customWidth="1"/>
    <col min="8" max="8" width="16.7109375" customWidth="1"/>
  </cols>
  <sheetData>
    <row r="1" spans="1:19" s="37" customFormat="1" x14ac:dyDescent="0.2">
      <c r="B1" s="51"/>
    </row>
    <row r="2" spans="1:19" s="37" customFormat="1" ht="21.75" customHeight="1" x14ac:dyDescent="0.2">
      <c r="A2" s="228" t="s">
        <v>2</v>
      </c>
      <c r="B2" s="228"/>
      <c r="C2" s="228"/>
      <c r="D2" s="228"/>
      <c r="E2" s="228"/>
      <c r="F2" s="228"/>
      <c r="G2" s="228"/>
      <c r="H2" s="98"/>
    </row>
    <row r="3" spans="1:19" s="37" customFormat="1" ht="21.6" customHeight="1" thickBot="1" x14ac:dyDescent="0.3">
      <c r="B3" s="87"/>
      <c r="C3" s="87"/>
      <c r="D3" s="87"/>
      <c r="E3" s="87"/>
      <c r="G3" s="88" t="s">
        <v>65</v>
      </c>
      <c r="H3" s="89" t="s">
        <v>64</v>
      </c>
    </row>
    <row r="4" spans="1:19" s="37" customFormat="1" ht="16.5" x14ac:dyDescent="0.25">
      <c r="B4" s="230" t="s">
        <v>155</v>
      </c>
      <c r="C4" s="231"/>
      <c r="D4" s="7" t="s">
        <v>6</v>
      </c>
      <c r="E4" s="64"/>
      <c r="F4" s="65"/>
      <c r="G4" s="103"/>
      <c r="H4" s="5"/>
    </row>
    <row r="5" spans="1:19" s="37" customFormat="1" ht="18" x14ac:dyDescent="0.25">
      <c r="B5" s="230" t="s">
        <v>55</v>
      </c>
      <c r="C5" s="231"/>
      <c r="D5" s="84" t="s">
        <v>5</v>
      </c>
      <c r="E5" s="66"/>
      <c r="F5" s="67"/>
      <c r="G5" s="100"/>
      <c r="H5" s="6"/>
      <c r="I5" s="52"/>
      <c r="S5" s="50">
        <v>1</v>
      </c>
    </row>
    <row r="6" spans="1:19" s="37" customFormat="1" ht="17.25" thickBot="1" x14ac:dyDescent="0.3">
      <c r="B6" s="234" t="s">
        <v>57</v>
      </c>
      <c r="C6" s="235"/>
      <c r="D6" s="85" t="s">
        <v>44</v>
      </c>
      <c r="E6" s="68"/>
      <c r="F6" s="69"/>
      <c r="G6" s="104"/>
      <c r="H6" s="53"/>
    </row>
    <row r="7" spans="1:19" s="37" customFormat="1" ht="12.75" x14ac:dyDescent="0.2">
      <c r="B7" s="233"/>
      <c r="C7" s="233"/>
      <c r="D7" s="233"/>
      <c r="E7" s="233"/>
      <c r="F7" s="233"/>
      <c r="G7" s="233"/>
      <c r="H7" s="101"/>
    </row>
    <row r="8" spans="1:19" s="37" customFormat="1" ht="18" customHeight="1" x14ac:dyDescent="0.25">
      <c r="B8" s="54"/>
      <c r="C8" s="55"/>
      <c r="D8" s="17" t="s">
        <v>1</v>
      </c>
      <c r="E8" s="70" t="s">
        <v>63</v>
      </c>
      <c r="F8" s="70" t="s">
        <v>60</v>
      </c>
      <c r="G8" s="70" t="s">
        <v>60</v>
      </c>
      <c r="H8" s="70" t="s">
        <v>60</v>
      </c>
    </row>
    <row r="9" spans="1:19" s="37" customFormat="1" ht="15.75" x14ac:dyDescent="0.25">
      <c r="B9" s="56"/>
      <c r="C9" s="91" t="s">
        <v>56</v>
      </c>
      <c r="D9" s="13"/>
      <c r="E9" s="4"/>
      <c r="F9" s="12"/>
      <c r="G9" s="12"/>
      <c r="H9" s="12"/>
    </row>
    <row r="10" spans="1:19" s="37" customFormat="1" ht="12" customHeight="1" x14ac:dyDescent="0.25">
      <c r="B10" s="57"/>
      <c r="C10" s="121"/>
      <c r="D10" s="13"/>
      <c r="E10" s="4"/>
      <c r="F10" s="12"/>
      <c r="G10" s="12"/>
      <c r="H10" s="12"/>
    </row>
    <row r="11" spans="1:19" s="37" customFormat="1" ht="18" x14ac:dyDescent="0.25">
      <c r="B11" s="57">
        <v>1</v>
      </c>
      <c r="C11" s="128" t="s">
        <v>45</v>
      </c>
      <c r="D11" s="9">
        <f>SUM(E11:H11)</f>
        <v>0</v>
      </c>
      <c r="E11" s="13">
        <f>ROUND(SUM(E12+E22),2)</f>
        <v>0</v>
      </c>
      <c r="F11" s="13">
        <f>ROUND(SUM(F12+F22),2)</f>
        <v>0</v>
      </c>
      <c r="G11" s="4">
        <f>ROUND(SUM(G12+G22),2)</f>
        <v>0</v>
      </c>
      <c r="H11" s="4">
        <f>ROUND(SUM(H12+H22),2)</f>
        <v>0</v>
      </c>
    </row>
    <row r="12" spans="1:19" s="37" customFormat="1" ht="48" customHeight="1" x14ac:dyDescent="0.25">
      <c r="B12" s="58" t="s">
        <v>46</v>
      </c>
      <c r="C12" s="125" t="s">
        <v>147</v>
      </c>
      <c r="D12" s="76">
        <f>SUM(E12:H12)</f>
        <v>0</v>
      </c>
      <c r="E12" s="76">
        <f>SUM(E13:E20)</f>
        <v>0</v>
      </c>
      <c r="F12" s="76">
        <f t="shared" ref="F12:H12" si="0">SUM(F13:F20)</f>
        <v>0</v>
      </c>
      <c r="G12" s="76">
        <f t="shared" si="0"/>
        <v>0</v>
      </c>
      <c r="H12" s="76">
        <f t="shared" si="0"/>
        <v>0</v>
      </c>
    </row>
    <row r="13" spans="1:19" s="37" customFormat="1" ht="15.75" x14ac:dyDescent="0.25">
      <c r="B13" s="57"/>
      <c r="C13" s="169" t="str">
        <f>'K-Hilfe Personalkosten'!B9&amp;"; "&amp;'K-Hilfe Personalkosten'!C9&amp;"; "&amp;'K-Hilfe Personalkosten'!E9</f>
        <v xml:space="preserve">; ; </v>
      </c>
      <c r="D13" s="76">
        <f t="shared" ref="D13:D20" si="1">SUM(E13:H13)</f>
        <v>0</v>
      </c>
      <c r="E13" s="166">
        <f>'K-Hilfe Personalkosten'!R9</f>
        <v>0</v>
      </c>
      <c r="F13" s="166">
        <f>'K-Hilfe Personalkosten'!S9</f>
        <v>0</v>
      </c>
      <c r="G13" s="166">
        <f>'K-Hilfe Personalkosten'!T9</f>
        <v>0</v>
      </c>
      <c r="H13" s="167">
        <f>'K-Hilfe Personalkosten'!U9</f>
        <v>0</v>
      </c>
    </row>
    <row r="14" spans="1:19" s="37" customFormat="1" ht="15.75" x14ac:dyDescent="0.25">
      <c r="B14" s="57"/>
      <c r="C14" s="169" t="str">
        <f>'K-Hilfe Personalkosten'!B10&amp;"; "&amp;'K-Hilfe Personalkosten'!C10&amp;"; "&amp;'K-Hilfe Personalkosten'!E10</f>
        <v xml:space="preserve">; ; </v>
      </c>
      <c r="D14" s="76">
        <f t="shared" si="1"/>
        <v>0</v>
      </c>
      <c r="E14" s="166">
        <f>'K-Hilfe Personalkosten'!R10</f>
        <v>0</v>
      </c>
      <c r="F14" s="166">
        <f>'K-Hilfe Personalkosten'!S10</f>
        <v>0</v>
      </c>
      <c r="G14" s="166">
        <f>'K-Hilfe Personalkosten'!T10</f>
        <v>0</v>
      </c>
      <c r="H14" s="167">
        <f>'K-Hilfe Personalkosten'!U10</f>
        <v>0</v>
      </c>
    </row>
    <row r="15" spans="1:19" s="37" customFormat="1" ht="15.75" x14ac:dyDescent="0.25">
      <c r="B15" s="57"/>
      <c r="C15" s="169" t="str">
        <f>'K-Hilfe Personalkosten'!B11&amp;"; "&amp;'K-Hilfe Personalkosten'!C11&amp;"; "&amp;'K-Hilfe Personalkosten'!E11</f>
        <v xml:space="preserve">; ; </v>
      </c>
      <c r="D15" s="76">
        <f t="shared" si="1"/>
        <v>0</v>
      </c>
      <c r="E15" s="166">
        <f>'K-Hilfe Personalkosten'!R11</f>
        <v>0</v>
      </c>
      <c r="F15" s="166">
        <f>'K-Hilfe Personalkosten'!S11</f>
        <v>0</v>
      </c>
      <c r="G15" s="166">
        <f>'K-Hilfe Personalkosten'!T11</f>
        <v>0</v>
      </c>
      <c r="H15" s="167">
        <f>'K-Hilfe Personalkosten'!U11</f>
        <v>0</v>
      </c>
    </row>
    <row r="16" spans="1:19" s="37" customFormat="1" ht="15.75" x14ac:dyDescent="0.25">
      <c r="B16" s="57"/>
      <c r="C16" s="169" t="str">
        <f>'K-Hilfe Personalkosten'!B12&amp;"; "&amp;'K-Hilfe Personalkosten'!C12&amp;"; "&amp;'K-Hilfe Personalkosten'!E12</f>
        <v xml:space="preserve">; ; </v>
      </c>
      <c r="D16" s="76">
        <f t="shared" si="1"/>
        <v>0</v>
      </c>
      <c r="E16" s="166">
        <f>'K-Hilfe Personalkosten'!R12</f>
        <v>0</v>
      </c>
      <c r="F16" s="166">
        <f>'K-Hilfe Personalkosten'!S12</f>
        <v>0</v>
      </c>
      <c r="G16" s="166">
        <f>'K-Hilfe Personalkosten'!T12</f>
        <v>0</v>
      </c>
      <c r="H16" s="167">
        <f>'K-Hilfe Personalkosten'!U12</f>
        <v>0</v>
      </c>
    </row>
    <row r="17" spans="2:10" s="37" customFormat="1" ht="15.75" x14ac:dyDescent="0.25">
      <c r="B17" s="57"/>
      <c r="C17" s="169" t="str">
        <f>'K-Hilfe Personalkosten'!B13&amp;"; "&amp;'K-Hilfe Personalkosten'!C13&amp;"; "&amp;'K-Hilfe Personalkosten'!E13</f>
        <v xml:space="preserve">; ; </v>
      </c>
      <c r="D17" s="76">
        <f t="shared" si="1"/>
        <v>0</v>
      </c>
      <c r="E17" s="166">
        <f>'K-Hilfe Personalkosten'!R13</f>
        <v>0</v>
      </c>
      <c r="F17" s="166">
        <f>'K-Hilfe Personalkosten'!S13</f>
        <v>0</v>
      </c>
      <c r="G17" s="166">
        <f>'K-Hilfe Personalkosten'!T13</f>
        <v>0</v>
      </c>
      <c r="H17" s="167">
        <f>'K-Hilfe Personalkosten'!U13</f>
        <v>0</v>
      </c>
    </row>
    <row r="18" spans="2:10" s="37" customFormat="1" ht="15.75" x14ac:dyDescent="0.25">
      <c r="B18" s="57"/>
      <c r="C18" s="169" t="str">
        <f>'K-Hilfe Personalkosten'!B14&amp;"; "&amp;'K-Hilfe Personalkosten'!C14&amp;"; "&amp;'K-Hilfe Personalkosten'!E14</f>
        <v xml:space="preserve">; ; </v>
      </c>
      <c r="D18" s="76">
        <f t="shared" si="1"/>
        <v>0</v>
      </c>
      <c r="E18" s="166">
        <f>'K-Hilfe Personalkosten'!R14</f>
        <v>0</v>
      </c>
      <c r="F18" s="166">
        <f>'K-Hilfe Personalkosten'!S14</f>
        <v>0</v>
      </c>
      <c r="G18" s="166">
        <f>'K-Hilfe Personalkosten'!T14</f>
        <v>0</v>
      </c>
      <c r="H18" s="167">
        <f>'K-Hilfe Personalkosten'!U14</f>
        <v>0</v>
      </c>
    </row>
    <row r="19" spans="2:10" s="37" customFormat="1" ht="15.75" x14ac:dyDescent="0.25">
      <c r="B19" s="57"/>
      <c r="C19" s="169" t="str">
        <f>'K-Hilfe Personalkosten'!B15&amp;"; "&amp;'K-Hilfe Personalkosten'!C15&amp;"; "&amp;'K-Hilfe Personalkosten'!E15</f>
        <v xml:space="preserve">; ; </v>
      </c>
      <c r="D19" s="76">
        <f t="shared" si="1"/>
        <v>0</v>
      </c>
      <c r="E19" s="166">
        <f>'K-Hilfe Personalkosten'!R15</f>
        <v>0</v>
      </c>
      <c r="F19" s="166">
        <f>'K-Hilfe Personalkosten'!S15</f>
        <v>0</v>
      </c>
      <c r="G19" s="166">
        <f>'K-Hilfe Personalkosten'!T15</f>
        <v>0</v>
      </c>
      <c r="H19" s="167">
        <f>'K-Hilfe Personalkosten'!U15</f>
        <v>0</v>
      </c>
    </row>
    <row r="20" spans="2:10" s="37" customFormat="1" ht="15.75" x14ac:dyDescent="0.25">
      <c r="B20" s="57"/>
      <c r="C20" s="169" t="str">
        <f>'K-Hilfe Personalkosten'!B16&amp;"; "&amp;'K-Hilfe Personalkosten'!C16&amp;"; "&amp;'K-Hilfe Personalkosten'!E16</f>
        <v xml:space="preserve">; ; </v>
      </c>
      <c r="D20" s="76">
        <f t="shared" si="1"/>
        <v>0</v>
      </c>
      <c r="E20" s="166">
        <f>'K-Hilfe Personalkosten'!R16</f>
        <v>0</v>
      </c>
      <c r="F20" s="166">
        <f>'K-Hilfe Personalkosten'!S16</f>
        <v>0</v>
      </c>
      <c r="G20" s="166">
        <f>'K-Hilfe Personalkosten'!T16</f>
        <v>0</v>
      </c>
      <c r="H20" s="167">
        <f>'K-Hilfe Personalkosten'!U16</f>
        <v>0</v>
      </c>
    </row>
    <row r="21" spans="2:10" s="37" customFormat="1" ht="9.75" customHeight="1" x14ac:dyDescent="0.25">
      <c r="B21" s="56"/>
      <c r="C21" s="12"/>
      <c r="D21" s="13"/>
      <c r="E21" s="4"/>
      <c r="F21" s="12"/>
      <c r="G21" s="12"/>
      <c r="H21" s="12"/>
    </row>
    <row r="22" spans="2:10" s="37" customFormat="1" ht="15.75" x14ac:dyDescent="0.25">
      <c r="B22" s="58" t="s">
        <v>47</v>
      </c>
      <c r="C22" s="131" t="s">
        <v>137</v>
      </c>
      <c r="D22" s="13">
        <f>SUM(E22:H22)</f>
        <v>0</v>
      </c>
      <c r="E22" s="3">
        <v>0</v>
      </c>
      <c r="F22" s="3">
        <v>0</v>
      </c>
      <c r="G22" s="2">
        <v>0</v>
      </c>
      <c r="H22" s="2">
        <v>0</v>
      </c>
    </row>
    <row r="23" spans="2:10" s="37" customFormat="1" ht="9.75" customHeight="1" x14ac:dyDescent="0.25">
      <c r="B23" s="56"/>
      <c r="C23" s="122"/>
      <c r="D23" s="13"/>
      <c r="E23" s="13"/>
      <c r="F23" s="71"/>
      <c r="G23" s="12"/>
      <c r="H23" s="12"/>
    </row>
    <row r="24" spans="2:10" s="37" customFormat="1" ht="25.5" customHeight="1" x14ac:dyDescent="0.25">
      <c r="B24" s="57">
        <v>2</v>
      </c>
      <c r="C24" s="127" t="s">
        <v>83</v>
      </c>
      <c r="D24" s="9">
        <f>SUM(E24:H24)</f>
        <v>0</v>
      </c>
      <c r="E24" s="13">
        <f>ROUND(SUM(E25:E26),2)</f>
        <v>0</v>
      </c>
      <c r="F24" s="13">
        <f t="shared" ref="F24:H24" si="2">ROUND(SUM(F25:F26),2)</f>
        <v>0</v>
      </c>
      <c r="G24" s="13">
        <f t="shared" si="2"/>
        <v>0</v>
      </c>
      <c r="H24" s="4">
        <f t="shared" si="2"/>
        <v>0</v>
      </c>
    </row>
    <row r="25" spans="2:10" s="37" customFormat="1" ht="32.1" customHeight="1" x14ac:dyDescent="0.25">
      <c r="B25" s="58" t="s">
        <v>7</v>
      </c>
      <c r="C25" s="123" t="s">
        <v>146</v>
      </c>
      <c r="D25" s="13">
        <f>SUM(E25:H25)</f>
        <v>0</v>
      </c>
      <c r="E25" s="166">
        <f>'K-Hilfe Honorare'!G22</f>
        <v>0</v>
      </c>
      <c r="F25" s="166">
        <f>'K-Hilfe Honorare'!J22</f>
        <v>0</v>
      </c>
      <c r="G25" s="167">
        <f>'K-Hilfe Honorare'!M22</f>
        <v>0</v>
      </c>
      <c r="H25" s="167">
        <f>'K-Hilfe Honorare'!P22</f>
        <v>0</v>
      </c>
    </row>
    <row r="26" spans="2:10" s="37" customFormat="1" ht="58.5" customHeight="1" x14ac:dyDescent="0.25">
      <c r="B26" s="58" t="s">
        <v>8</v>
      </c>
      <c r="C26" s="123" t="s">
        <v>126</v>
      </c>
      <c r="D26" s="13">
        <f t="shared" ref="D26:D32" si="3">SUM(E26:H26)</f>
        <v>0</v>
      </c>
      <c r="E26" s="166">
        <f>'K-Hilfe Ext. Auftragsvergabe'!C22</f>
        <v>0</v>
      </c>
      <c r="F26" s="166">
        <f>'K-Hilfe Ext. Auftragsvergabe'!D22</f>
        <v>0</v>
      </c>
      <c r="G26" s="166">
        <f>'K-Hilfe Ext. Auftragsvergabe'!E22</f>
        <v>0</v>
      </c>
      <c r="H26" s="167">
        <f>'K-Hilfe Ext. Auftragsvergabe'!F22</f>
        <v>0</v>
      </c>
    </row>
    <row r="27" spans="2:10" s="37" customFormat="1" ht="21" customHeight="1" x14ac:dyDescent="0.25">
      <c r="B27" s="86" t="s">
        <v>77</v>
      </c>
      <c r="C27" s="126" t="s">
        <v>76</v>
      </c>
      <c r="D27" s="13">
        <f t="shared" si="3"/>
        <v>0</v>
      </c>
      <c r="E27" s="13">
        <f>ROUND(SUM(E28:E29),2)</f>
        <v>0</v>
      </c>
      <c r="F27" s="13">
        <f>ROUND(SUM(F28:F29),2)</f>
        <v>0</v>
      </c>
      <c r="G27" s="13">
        <f>ROUND(SUM(G28:G29),2)</f>
        <v>0</v>
      </c>
      <c r="H27" s="4">
        <f>ROUND(SUM(H28:H29),2)</f>
        <v>0</v>
      </c>
    </row>
    <row r="28" spans="2:10" s="37" customFormat="1" ht="42.75" customHeight="1" x14ac:dyDescent="0.25">
      <c r="B28" s="58" t="s">
        <v>49</v>
      </c>
      <c r="C28" s="123" t="s">
        <v>143</v>
      </c>
      <c r="D28" s="13">
        <f t="shared" si="3"/>
        <v>0</v>
      </c>
      <c r="E28" s="166">
        <f>'K-Hilfe Projektbez.Anschaffung.'!C22</f>
        <v>0</v>
      </c>
      <c r="F28" s="166">
        <f>'K-Hilfe Projektbez.Anschaffung.'!D22</f>
        <v>0</v>
      </c>
      <c r="G28" s="166">
        <f>'K-Hilfe Projektbez.Anschaffung.'!E22</f>
        <v>0</v>
      </c>
      <c r="H28" s="167">
        <f>'K-Hilfe Projektbez.Anschaffung.'!F22</f>
        <v>0</v>
      </c>
    </row>
    <row r="29" spans="2:10" s="37" customFormat="1" ht="58.5" customHeight="1" x14ac:dyDescent="0.25">
      <c r="B29" s="58" t="s">
        <v>78</v>
      </c>
      <c r="C29" s="124" t="s">
        <v>127</v>
      </c>
      <c r="D29" s="13">
        <f t="shared" si="3"/>
        <v>0</v>
      </c>
      <c r="E29" s="166">
        <f>'K-Hilfe Sonstige Sachausgaben'!C22</f>
        <v>0</v>
      </c>
      <c r="F29" s="166">
        <f>'K-Hilfe Sonstige Sachausgaben'!D22</f>
        <v>0</v>
      </c>
      <c r="G29" s="166">
        <f>'K-Hilfe Sonstige Sachausgaben'!E22</f>
        <v>0</v>
      </c>
      <c r="H29" s="167">
        <f>'K-Hilfe Sonstige Sachausgaben'!F22</f>
        <v>0</v>
      </c>
      <c r="J29" s="59"/>
    </row>
    <row r="30" spans="2:10" s="37" customFormat="1" ht="21" customHeight="1" x14ac:dyDescent="0.25">
      <c r="B30" s="86" t="s">
        <v>79</v>
      </c>
      <c r="C30" s="129" t="s">
        <v>48</v>
      </c>
      <c r="D30" s="13">
        <f t="shared" si="3"/>
        <v>0</v>
      </c>
      <c r="E30" s="13">
        <f>ROUND(SUM(E31:E32),2)</f>
        <v>0</v>
      </c>
      <c r="F30" s="13">
        <f t="shared" ref="F30:H30" si="4">ROUND(SUM(F31:F32),2)</f>
        <v>0</v>
      </c>
      <c r="G30" s="13">
        <f t="shared" si="4"/>
        <v>0</v>
      </c>
      <c r="H30" s="4">
        <f t="shared" si="4"/>
        <v>0</v>
      </c>
    </row>
    <row r="31" spans="2:10" s="37" customFormat="1" ht="38.25" customHeight="1" x14ac:dyDescent="0.25">
      <c r="B31" s="58" t="s">
        <v>3</v>
      </c>
      <c r="C31" s="168" t="s">
        <v>90</v>
      </c>
      <c r="D31" s="13">
        <f t="shared" si="3"/>
        <v>0</v>
      </c>
      <c r="E31" s="166">
        <f>'K-Hilfe Mietausgaben'!C39</f>
        <v>0</v>
      </c>
      <c r="F31" s="166">
        <f>'K-Hilfe Mietausgaben'!D39</f>
        <v>0</v>
      </c>
      <c r="G31" s="166">
        <f>'K-Hilfe Mietausgaben'!E39</f>
        <v>0</v>
      </c>
      <c r="H31" s="167">
        <f>'K-Hilfe Mietausgaben'!F39</f>
        <v>0</v>
      </c>
    </row>
    <row r="32" spans="2:10" s="37" customFormat="1" ht="70.5" customHeight="1" x14ac:dyDescent="0.25">
      <c r="B32" s="58" t="s">
        <v>4</v>
      </c>
      <c r="C32" s="16" t="s">
        <v>128</v>
      </c>
      <c r="D32" s="13">
        <f t="shared" si="3"/>
        <v>0</v>
      </c>
      <c r="E32" s="166">
        <f>'K-Hilfe Betriebskostenpauschale'!D15</f>
        <v>0</v>
      </c>
      <c r="F32" s="166">
        <f>'K-Hilfe Betriebskostenpauschale'!D26</f>
        <v>0</v>
      </c>
      <c r="G32" s="167">
        <f>'K-Hilfe Betriebskostenpauschale'!D37</f>
        <v>0</v>
      </c>
      <c r="H32" s="167">
        <f>'K-Hilfe Betriebskostenpauschale'!D48</f>
        <v>0</v>
      </c>
    </row>
    <row r="33" spans="2:9" s="37" customFormat="1" ht="45" x14ac:dyDescent="0.2">
      <c r="B33" s="86" t="s">
        <v>84</v>
      </c>
      <c r="C33" s="16" t="s">
        <v>129</v>
      </c>
      <c r="D33" s="72">
        <f>SUM(E33:H33)</f>
        <v>0</v>
      </c>
      <c r="E33" s="207">
        <f>IF($S$5=1,ROUND((E11+E24+E27+E30+E36)*0.07,2),0)</f>
        <v>0</v>
      </c>
      <c r="F33" s="207">
        <f t="shared" ref="F33:H33" si="5">IF($S$5=1,ROUND((F11+F24+F27+F30+F36)*0.07,2),0)</f>
        <v>0</v>
      </c>
      <c r="G33" s="207">
        <f t="shared" si="5"/>
        <v>0</v>
      </c>
      <c r="H33" s="207">
        <f t="shared" si="5"/>
        <v>0</v>
      </c>
    </row>
    <row r="34" spans="2:9" s="37" customFormat="1" ht="9.1999999999999993" customHeight="1" x14ac:dyDescent="0.25">
      <c r="B34" s="56"/>
      <c r="C34" s="10"/>
      <c r="D34" s="13"/>
      <c r="E34" s="15"/>
      <c r="F34" s="15"/>
      <c r="G34" s="15"/>
      <c r="H34" s="15"/>
    </row>
    <row r="35" spans="2:9" s="37" customFormat="1" ht="20.25" customHeight="1" x14ac:dyDescent="0.25">
      <c r="B35" s="60">
        <v>6</v>
      </c>
      <c r="C35" s="130" t="s">
        <v>62</v>
      </c>
      <c r="D35" s="9">
        <f>SUM(E35:H35)</f>
        <v>0</v>
      </c>
      <c r="E35" s="4">
        <f>SUM(E36:E37)</f>
        <v>0</v>
      </c>
      <c r="F35" s="4">
        <f>SUM(F36:F37)</f>
        <v>0</v>
      </c>
      <c r="G35" s="4">
        <f>SUM(G36:G37)</f>
        <v>0</v>
      </c>
      <c r="H35" s="4">
        <f>SUM(H36:H37)</f>
        <v>0</v>
      </c>
    </row>
    <row r="36" spans="2:9" s="37" customFormat="1" ht="15.75" x14ac:dyDescent="0.25">
      <c r="B36" s="58" t="s">
        <v>80</v>
      </c>
      <c r="C36" s="10" t="s">
        <v>58</v>
      </c>
      <c r="D36" s="11">
        <f>SUM(E36:H36)</f>
        <v>0</v>
      </c>
      <c r="E36" s="3">
        <v>0</v>
      </c>
      <c r="F36" s="3">
        <v>0</v>
      </c>
      <c r="G36" s="2">
        <v>0</v>
      </c>
      <c r="H36" s="2">
        <v>0</v>
      </c>
      <c r="I36" s="61"/>
    </row>
    <row r="37" spans="2:9" s="37" customFormat="1" ht="30" x14ac:dyDescent="0.25">
      <c r="B37" s="58" t="s">
        <v>81</v>
      </c>
      <c r="C37" s="10" t="s">
        <v>59</v>
      </c>
      <c r="D37" s="11">
        <f>SUM(E37:H37)</f>
        <v>0</v>
      </c>
      <c r="E37" s="3">
        <v>0</v>
      </c>
      <c r="F37" s="3">
        <v>0</v>
      </c>
      <c r="G37" s="2">
        <v>0</v>
      </c>
      <c r="H37" s="2">
        <v>0</v>
      </c>
    </row>
    <row r="38" spans="2:9" s="37" customFormat="1" ht="45.75" x14ac:dyDescent="0.25">
      <c r="B38" s="57">
        <v>7</v>
      </c>
      <c r="C38" s="8" t="s">
        <v>89</v>
      </c>
      <c r="D38" s="9">
        <f>SUM(E38:H38)</f>
        <v>0</v>
      </c>
      <c r="E38" s="3">
        <v>0</v>
      </c>
      <c r="F38" s="3">
        <v>0</v>
      </c>
      <c r="G38" s="2">
        <v>0</v>
      </c>
      <c r="H38" s="2">
        <v>0</v>
      </c>
    </row>
    <row r="39" spans="2:9" s="37" customFormat="1" ht="9.1999999999999993" customHeight="1" x14ac:dyDescent="0.25">
      <c r="B39" s="56"/>
      <c r="C39" s="12"/>
      <c r="D39" s="13"/>
      <c r="E39" s="4"/>
      <c r="F39" s="12"/>
      <c r="G39" s="12"/>
      <c r="H39" s="12"/>
    </row>
    <row r="40" spans="2:9" s="62" customFormat="1" ht="45.75" x14ac:dyDescent="0.25">
      <c r="B40" s="57">
        <v>8</v>
      </c>
      <c r="C40" s="8" t="s">
        <v>85</v>
      </c>
      <c r="D40" s="9">
        <f>SUM(E40:H40)</f>
        <v>0</v>
      </c>
      <c r="E40" s="13">
        <f>E11+E24+E27+E30+E33+E35-E38</f>
        <v>0</v>
      </c>
      <c r="F40" s="13">
        <f>F11+F24+F27+F30+F33+F35-F38</f>
        <v>0</v>
      </c>
      <c r="G40" s="13">
        <f>G11+G24+G27+G30+G33+G35-G38</f>
        <v>0</v>
      </c>
      <c r="H40" s="4">
        <f>H11+H24+H27+H30+H33+H35-H38</f>
        <v>0</v>
      </c>
    </row>
    <row r="41" spans="2:9" s="62" customFormat="1" ht="7.5" customHeight="1" x14ac:dyDescent="0.25">
      <c r="B41" s="56"/>
      <c r="C41" s="14"/>
      <c r="D41" s="13"/>
      <c r="E41" s="4"/>
      <c r="F41" s="14"/>
      <c r="G41" s="14"/>
      <c r="H41" s="14"/>
    </row>
    <row r="42" spans="2:9" s="37" customFormat="1" ht="45.75" x14ac:dyDescent="0.25">
      <c r="B42" s="57">
        <v>9</v>
      </c>
      <c r="C42" s="8" t="s">
        <v>86</v>
      </c>
      <c r="D42" s="9">
        <f>SUM(E42:H42)</f>
        <v>0</v>
      </c>
      <c r="E42" s="3">
        <v>0</v>
      </c>
      <c r="F42" s="3">
        <v>0</v>
      </c>
      <c r="G42" s="2">
        <v>0</v>
      </c>
      <c r="H42" s="2">
        <v>0</v>
      </c>
    </row>
    <row r="43" spans="2:9" s="37" customFormat="1" ht="9.1999999999999993" customHeight="1" x14ac:dyDescent="0.25">
      <c r="B43" s="56"/>
      <c r="C43" s="12"/>
      <c r="D43" s="13"/>
      <c r="E43" s="4"/>
      <c r="F43" s="12"/>
      <c r="G43" s="12"/>
      <c r="H43" s="12"/>
    </row>
    <row r="44" spans="2:9" s="37" customFormat="1" ht="31.5" x14ac:dyDescent="0.25">
      <c r="B44" s="57">
        <v>10</v>
      </c>
      <c r="C44" s="8" t="s">
        <v>87</v>
      </c>
      <c r="D44" s="9">
        <f>SUM(E44:H44)</f>
        <v>0</v>
      </c>
      <c r="E44" s="3">
        <v>0</v>
      </c>
      <c r="F44" s="3">
        <v>0</v>
      </c>
      <c r="G44" s="2">
        <v>0</v>
      </c>
      <c r="H44" s="2">
        <v>0</v>
      </c>
    </row>
    <row r="45" spans="2:9" s="37" customFormat="1" ht="9.1999999999999993" customHeight="1" x14ac:dyDescent="0.25">
      <c r="B45" s="56"/>
      <c r="C45" s="12"/>
      <c r="D45" s="13"/>
      <c r="E45" s="4"/>
      <c r="F45" s="12"/>
      <c r="G45" s="12"/>
      <c r="H45" s="12"/>
    </row>
    <row r="46" spans="2:9" s="37" customFormat="1" ht="31.7" customHeight="1" x14ac:dyDescent="0.25">
      <c r="B46" s="57">
        <v>11</v>
      </c>
      <c r="C46" s="8" t="s">
        <v>88</v>
      </c>
      <c r="D46" s="9">
        <f>SUM(E46:H46)</f>
        <v>0</v>
      </c>
      <c r="E46" s="13">
        <f>E40-E42-E44</f>
        <v>0</v>
      </c>
      <c r="F46" s="13">
        <f>F40-F42-F44</f>
        <v>0</v>
      </c>
      <c r="G46" s="4">
        <f>G40-G42-G44</f>
        <v>0</v>
      </c>
      <c r="H46" s="4">
        <f>H40-H42-H44</f>
        <v>0</v>
      </c>
    </row>
    <row r="47" spans="2:9" s="37" customFormat="1" ht="13.35" customHeight="1" x14ac:dyDescent="0.25">
      <c r="B47" s="14"/>
      <c r="C47" s="14"/>
      <c r="D47" s="13"/>
      <c r="E47" s="4"/>
      <c r="F47" s="12"/>
      <c r="G47" s="12"/>
      <c r="H47" s="63"/>
    </row>
    <row r="48" spans="2:9" s="37" customFormat="1" ht="20.100000000000001" customHeight="1" x14ac:dyDescent="0.2">
      <c r="B48" s="232"/>
      <c r="C48" s="232"/>
      <c r="D48" s="232"/>
      <c r="E48" s="232"/>
      <c r="F48" s="232"/>
      <c r="G48" s="232"/>
      <c r="H48" s="102"/>
    </row>
    <row r="49" spans="2:8" s="37" customFormat="1" ht="15.75" x14ac:dyDescent="0.25">
      <c r="B49" s="229" t="s">
        <v>0</v>
      </c>
      <c r="C49" s="229"/>
      <c r="D49" s="229"/>
      <c r="E49" s="229"/>
      <c r="F49" s="229"/>
      <c r="G49" s="229"/>
      <c r="H49" s="99"/>
    </row>
    <row r="50" spans="2:8" s="63" customFormat="1" ht="79.5" customHeight="1" x14ac:dyDescent="0.2">
      <c r="B50" s="227" t="s">
        <v>139</v>
      </c>
      <c r="C50" s="227"/>
      <c r="D50" s="227"/>
      <c r="E50" s="227"/>
      <c r="F50" s="227"/>
      <c r="G50" s="227"/>
      <c r="H50" s="165"/>
    </row>
    <row r="51" spans="2:8" s="37" customFormat="1" ht="117.75" customHeight="1" x14ac:dyDescent="0.2">
      <c r="B51" s="220" t="s">
        <v>142</v>
      </c>
      <c r="C51" s="220"/>
      <c r="D51" s="220"/>
      <c r="E51" s="220"/>
      <c r="F51" s="220"/>
      <c r="G51" s="220"/>
      <c r="H51" s="97"/>
    </row>
    <row r="52" spans="2:8" s="37" customFormat="1" ht="78.75" customHeight="1" x14ac:dyDescent="0.2">
      <c r="B52" s="223" t="s">
        <v>82</v>
      </c>
      <c r="C52" s="223"/>
      <c r="D52" s="223"/>
      <c r="E52" s="223"/>
      <c r="F52" s="223"/>
      <c r="G52" s="223"/>
      <c r="H52" s="95"/>
    </row>
    <row r="53" spans="2:8" s="37" customFormat="1" ht="4.5" customHeight="1" x14ac:dyDescent="0.2">
      <c r="B53" s="222"/>
      <c r="C53" s="222"/>
      <c r="D53" s="222"/>
      <c r="E53" s="222"/>
      <c r="F53" s="222"/>
      <c r="G53" s="222"/>
      <c r="H53" s="93"/>
    </row>
    <row r="54" spans="2:8" s="37" customFormat="1" ht="39.75" customHeight="1" x14ac:dyDescent="0.25">
      <c r="B54" s="225" t="s">
        <v>145</v>
      </c>
      <c r="C54" s="226"/>
      <c r="D54" s="226"/>
      <c r="E54" s="226"/>
      <c r="F54" s="226"/>
      <c r="G54" s="226"/>
      <c r="H54" s="96"/>
    </row>
    <row r="55" spans="2:8" ht="15" customHeight="1" x14ac:dyDescent="0.2">
      <c r="B55" s="224"/>
      <c r="C55" s="224"/>
      <c r="D55" s="224"/>
      <c r="E55" s="224"/>
      <c r="F55" s="224"/>
      <c r="G55" s="224"/>
      <c r="H55" s="94"/>
    </row>
    <row r="56" spans="2:8" ht="15" customHeight="1" x14ac:dyDescent="0.2">
      <c r="B56" s="221"/>
      <c r="C56" s="221"/>
      <c r="D56" s="221"/>
      <c r="E56" s="221"/>
      <c r="F56" s="221"/>
      <c r="G56" s="221"/>
      <c r="H56" s="92"/>
    </row>
    <row r="57" spans="2:8" ht="15" customHeight="1" x14ac:dyDescent="0.2"/>
    <row r="58" spans="2:8" ht="15" customHeight="1" x14ac:dyDescent="0.2"/>
    <row r="59" spans="2:8" ht="15" customHeight="1" x14ac:dyDescent="0.2"/>
    <row r="60" spans="2:8" ht="15" customHeight="1" x14ac:dyDescent="0.2"/>
    <row r="61" spans="2:8" ht="15" customHeight="1" x14ac:dyDescent="0.2"/>
    <row r="62" spans="2:8" ht="15" customHeight="1" x14ac:dyDescent="0.2"/>
    <row r="63" spans="2:8" ht="15" customHeight="1" x14ac:dyDescent="0.2"/>
    <row r="64" spans="2:8" ht="15" customHeight="1" x14ac:dyDescent="0.2"/>
    <row r="65" ht="15" customHeight="1" x14ac:dyDescent="0.2"/>
    <row r="66" ht="15" customHeight="1" x14ac:dyDescent="0.2"/>
    <row r="67" ht="15" customHeight="1" x14ac:dyDescent="0.2"/>
  </sheetData>
  <sheetProtection algorithmName="SHA-512" hashValue="V01vuyich0jb3Qrmz2i9GWxQYv/E4I/RU6tkjz0imLDY/K6rb8xiYMSbnlxf/mSyHy4hGGnaScl9vS/VYhHgdA==" saltValue="1T2k9V01Rc2LeqAw42lc6A==" spinCount="100000" sheet="1" insertRows="0"/>
  <mergeCells count="14">
    <mergeCell ref="B50:G50"/>
    <mergeCell ref="A2:G2"/>
    <mergeCell ref="B49:G49"/>
    <mergeCell ref="B5:C5"/>
    <mergeCell ref="B48:G48"/>
    <mergeCell ref="B7:G7"/>
    <mergeCell ref="B6:C6"/>
    <mergeCell ref="B4:C4"/>
    <mergeCell ref="B51:G51"/>
    <mergeCell ref="B56:G56"/>
    <mergeCell ref="B53:G53"/>
    <mergeCell ref="B52:G52"/>
    <mergeCell ref="B55:G55"/>
    <mergeCell ref="B54:G54"/>
  </mergeCells>
  <phoneticPr fontId="0" type="noConversion"/>
  <printOptions horizontalCentered="1"/>
  <pageMargins left="0.59055118110236227" right="0.59055118110236227" top="1.1811023622047245" bottom="0.78740157480314965" header="0.70866141732283472" footer="0.51181102362204722"/>
  <pageSetup paperSize="9" scale="54" fitToHeight="2" orientation="portrait" r:id="rId1"/>
  <headerFooter>
    <oddHeader>&amp;L&amp;12Programm Sozialer Zusammenhalt - Projektfonds
Anlage 1 zur Projektskizze&amp;R&amp;12Stand: 04.08.2021</oddHeader>
  </headerFooter>
  <rowBreaks count="1" manualBreakCount="1">
    <brk id="48"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5</xdr:col>
                    <xdr:colOff>133350</xdr:colOff>
                    <xdr:row>4</xdr:row>
                    <xdr:rowOff>0</xdr:rowOff>
                  </from>
                  <to>
                    <xdr:col>5</xdr:col>
                    <xdr:colOff>495300</xdr:colOff>
                    <xdr:row>5</xdr:row>
                    <xdr:rowOff>76200</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5</xdr:col>
                    <xdr:colOff>133350</xdr:colOff>
                    <xdr:row>4</xdr:row>
                    <xdr:rowOff>209550</xdr:rowOff>
                  </from>
                  <to>
                    <xdr:col>5</xdr:col>
                    <xdr:colOff>676275</xdr:colOff>
                    <xdr:row>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16"/>
  <sheetViews>
    <sheetView workbookViewId="0">
      <selection activeCell="A2" sqref="A2"/>
    </sheetView>
  </sheetViews>
  <sheetFormatPr baseColWidth="10" defaultRowHeight="12.75" x14ac:dyDescent="0.2"/>
  <cols>
    <col min="1" max="1" width="11.5703125" bestFit="1" customWidth="1"/>
    <col min="2" max="2" width="18.42578125" customWidth="1"/>
    <col min="3" max="3" width="12" customWidth="1"/>
    <col min="4" max="4" width="12.85546875" customWidth="1"/>
    <col min="5" max="5" width="13.5703125" customWidth="1"/>
    <col min="6" max="6" width="13" bestFit="1" customWidth="1"/>
    <col min="7" max="7" width="13" customWidth="1"/>
    <col min="8" max="11" width="11.5703125" bestFit="1" customWidth="1"/>
    <col min="12" max="12" width="14" bestFit="1" customWidth="1"/>
    <col min="13" max="13" width="12.5703125" bestFit="1" customWidth="1"/>
    <col min="14" max="14" width="14.85546875" customWidth="1"/>
    <col min="15" max="15" width="12" customWidth="1"/>
    <col min="17" max="17" width="15.42578125" customWidth="1"/>
    <col min="18" max="18" width="12.42578125" bestFit="1" customWidth="1"/>
    <col min="19" max="19" width="11.85546875" bestFit="1" customWidth="1"/>
    <col min="20" max="21" width="11.85546875" customWidth="1"/>
    <col min="22" max="22" width="13.7109375" bestFit="1" customWidth="1"/>
  </cols>
  <sheetData>
    <row r="1" spans="1:23" ht="18.75" x14ac:dyDescent="0.3">
      <c r="A1" s="36" t="s">
        <v>38</v>
      </c>
      <c r="B1" s="37"/>
      <c r="C1" s="37"/>
      <c r="D1" s="37"/>
      <c r="E1" s="37"/>
      <c r="F1" s="37"/>
      <c r="H1" s="37"/>
      <c r="I1" s="37"/>
      <c r="J1" s="37"/>
      <c r="K1" s="37"/>
      <c r="L1" s="37"/>
      <c r="M1" s="37"/>
      <c r="N1" s="37"/>
      <c r="O1" s="37"/>
      <c r="P1" s="37"/>
      <c r="R1" s="37"/>
      <c r="S1" s="37"/>
      <c r="T1" s="37"/>
      <c r="U1" s="37"/>
      <c r="V1" s="37"/>
      <c r="W1" s="37"/>
    </row>
    <row r="2" spans="1:23" x14ac:dyDescent="0.2">
      <c r="A2" s="138" t="s">
        <v>154</v>
      </c>
      <c r="B2" s="37"/>
      <c r="C2" s="37"/>
      <c r="D2" s="37"/>
      <c r="E2" s="37"/>
      <c r="F2" s="37"/>
      <c r="G2" s="37"/>
      <c r="H2" s="37"/>
      <c r="I2" s="37"/>
      <c r="J2" s="37"/>
      <c r="K2" s="37"/>
      <c r="L2" s="37"/>
      <c r="M2" s="37"/>
      <c r="N2" s="37"/>
      <c r="O2" s="37"/>
      <c r="P2" s="37"/>
      <c r="Q2" s="37"/>
      <c r="R2" s="37"/>
      <c r="S2" s="37"/>
      <c r="T2" s="37"/>
      <c r="U2" s="37"/>
      <c r="V2" s="37"/>
      <c r="W2" s="37"/>
    </row>
    <row r="3" spans="1:23" x14ac:dyDescent="0.2">
      <c r="A3" s="192" t="s">
        <v>41</v>
      </c>
      <c r="B3" s="193"/>
      <c r="C3" s="193"/>
      <c r="D3" s="42"/>
      <c r="E3" s="42"/>
      <c r="F3" s="37"/>
      <c r="G3" s="37"/>
      <c r="H3" s="37"/>
      <c r="I3" s="37"/>
      <c r="J3" s="37"/>
      <c r="K3" s="37"/>
      <c r="L3" s="37"/>
      <c r="M3" s="37"/>
      <c r="N3" s="37"/>
      <c r="O3" s="37"/>
      <c r="P3" s="37"/>
      <c r="Q3" s="37"/>
      <c r="R3" s="37"/>
      <c r="S3" s="37"/>
      <c r="T3" s="37"/>
      <c r="U3" s="37"/>
      <c r="V3" s="37"/>
      <c r="W3" s="37"/>
    </row>
    <row r="4" spans="1:23" x14ac:dyDescent="0.2">
      <c r="A4" s="37"/>
      <c r="B4" s="37"/>
      <c r="C4" s="37"/>
      <c r="D4" s="37"/>
      <c r="E4" s="37"/>
      <c r="F4" s="37"/>
      <c r="G4" s="37"/>
      <c r="H4" s="37"/>
      <c r="I4" s="37"/>
      <c r="J4" s="37"/>
      <c r="K4" s="37"/>
      <c r="L4" s="37"/>
      <c r="M4" s="37"/>
      <c r="N4" s="37"/>
      <c r="O4" s="37"/>
      <c r="P4" s="37"/>
      <c r="Q4" s="37"/>
      <c r="R4" s="236" t="s">
        <v>9</v>
      </c>
      <c r="S4" s="236"/>
      <c r="T4" s="236"/>
      <c r="U4" s="164"/>
      <c r="V4" s="37"/>
      <c r="W4" s="37"/>
    </row>
    <row r="5" spans="1:23" ht="63.75" x14ac:dyDescent="0.2">
      <c r="A5" s="26" t="s">
        <v>10</v>
      </c>
      <c r="B5" s="27" t="s">
        <v>134</v>
      </c>
      <c r="C5" s="26" t="s">
        <v>11</v>
      </c>
      <c r="D5" s="26" t="s">
        <v>12</v>
      </c>
      <c r="E5" s="26" t="s">
        <v>148</v>
      </c>
      <c r="F5" s="23" t="s">
        <v>25</v>
      </c>
      <c r="G5" s="26" t="s">
        <v>13</v>
      </c>
      <c r="H5" s="39" t="s">
        <v>14</v>
      </c>
      <c r="I5" s="39" t="s">
        <v>15</v>
      </c>
      <c r="J5" s="39" t="s">
        <v>16</v>
      </c>
      <c r="K5" s="24" t="s">
        <v>26</v>
      </c>
      <c r="L5" s="39" t="s">
        <v>17</v>
      </c>
      <c r="M5" s="39" t="s">
        <v>42</v>
      </c>
      <c r="N5" s="24" t="s">
        <v>28</v>
      </c>
      <c r="O5" s="24" t="s">
        <v>29</v>
      </c>
      <c r="P5" s="24" t="s">
        <v>43</v>
      </c>
      <c r="Q5" s="39" t="s">
        <v>18</v>
      </c>
      <c r="R5" s="191" t="s">
        <v>61</v>
      </c>
      <c r="S5" s="191" t="s">
        <v>61</v>
      </c>
      <c r="T5" s="191" t="s">
        <v>61</v>
      </c>
      <c r="U5" s="191" t="s">
        <v>61</v>
      </c>
      <c r="V5" s="24" t="s">
        <v>27</v>
      </c>
      <c r="W5" s="37"/>
    </row>
    <row r="6" spans="1:23" s="81" customFormat="1" ht="9" x14ac:dyDescent="0.15">
      <c r="A6" s="77">
        <v>1</v>
      </c>
      <c r="B6" s="77">
        <f t="shared" ref="B6:T6" si="0">A6+1</f>
        <v>2</v>
      </c>
      <c r="C6" s="77">
        <f t="shared" si="0"/>
        <v>3</v>
      </c>
      <c r="D6" s="77">
        <f t="shared" si="0"/>
        <v>4</v>
      </c>
      <c r="E6" s="77">
        <f t="shared" si="0"/>
        <v>5</v>
      </c>
      <c r="F6" s="78">
        <f t="shared" si="0"/>
        <v>6</v>
      </c>
      <c r="G6" s="78">
        <f t="shared" si="0"/>
        <v>7</v>
      </c>
      <c r="H6" s="79">
        <f t="shared" si="0"/>
        <v>8</v>
      </c>
      <c r="I6" s="79">
        <f t="shared" si="0"/>
        <v>9</v>
      </c>
      <c r="J6" s="79">
        <f t="shared" si="0"/>
        <v>10</v>
      </c>
      <c r="K6" s="79">
        <f t="shared" si="0"/>
        <v>11</v>
      </c>
      <c r="L6" s="79">
        <f t="shared" si="0"/>
        <v>12</v>
      </c>
      <c r="M6" s="79">
        <f t="shared" si="0"/>
        <v>13</v>
      </c>
      <c r="N6" s="79">
        <f t="shared" si="0"/>
        <v>14</v>
      </c>
      <c r="O6" s="79">
        <f t="shared" si="0"/>
        <v>15</v>
      </c>
      <c r="P6" s="79">
        <f t="shared" si="0"/>
        <v>16</v>
      </c>
      <c r="Q6" s="79">
        <f t="shared" si="0"/>
        <v>17</v>
      </c>
      <c r="R6" s="79">
        <f t="shared" si="0"/>
        <v>18</v>
      </c>
      <c r="S6" s="79">
        <f t="shared" si="0"/>
        <v>19</v>
      </c>
      <c r="T6" s="79">
        <f t="shared" si="0"/>
        <v>20</v>
      </c>
      <c r="U6" s="79">
        <f t="shared" ref="U6" si="1">T6+1</f>
        <v>21</v>
      </c>
      <c r="V6" s="79">
        <f t="shared" ref="V6" si="2">U6+1</f>
        <v>22</v>
      </c>
      <c r="W6" s="80"/>
    </row>
    <row r="7" spans="1:23" s="81" customFormat="1" ht="53.25" customHeight="1" x14ac:dyDescent="0.15">
      <c r="A7" s="82"/>
      <c r="B7" s="82" t="s">
        <v>130</v>
      </c>
      <c r="C7" s="82" t="s">
        <v>101</v>
      </c>
      <c r="D7" s="82" t="s">
        <v>101</v>
      </c>
      <c r="E7" s="82" t="s">
        <v>101</v>
      </c>
      <c r="F7" s="82" t="s">
        <v>101</v>
      </c>
      <c r="G7" s="82" t="s">
        <v>101</v>
      </c>
      <c r="H7" s="83" t="s">
        <v>20</v>
      </c>
      <c r="I7" s="83" t="s">
        <v>101</v>
      </c>
      <c r="J7" s="83" t="s">
        <v>101</v>
      </c>
      <c r="K7" s="83" t="s">
        <v>30</v>
      </c>
      <c r="L7" s="83" t="s">
        <v>31</v>
      </c>
      <c r="M7" s="83" t="s">
        <v>21</v>
      </c>
      <c r="N7" s="83" t="s">
        <v>131</v>
      </c>
      <c r="O7" s="83" t="s">
        <v>32</v>
      </c>
      <c r="P7" s="83" t="s">
        <v>33</v>
      </c>
      <c r="Q7" s="83" t="s">
        <v>34</v>
      </c>
      <c r="R7" s="83" t="s">
        <v>101</v>
      </c>
      <c r="S7" s="83" t="s">
        <v>101</v>
      </c>
      <c r="T7" s="83" t="s">
        <v>101</v>
      </c>
      <c r="U7" s="83" t="s">
        <v>101</v>
      </c>
      <c r="V7" s="83" t="s">
        <v>124</v>
      </c>
      <c r="W7" s="80"/>
    </row>
    <row r="8" spans="1:23" x14ac:dyDescent="0.2">
      <c r="A8" s="31" t="s">
        <v>24</v>
      </c>
      <c r="B8" s="32" t="s">
        <v>125</v>
      </c>
      <c r="C8" s="32" t="s">
        <v>23</v>
      </c>
      <c r="D8" s="33" t="s">
        <v>22</v>
      </c>
      <c r="E8" s="33" t="s">
        <v>149</v>
      </c>
      <c r="F8" s="33">
        <v>2400</v>
      </c>
      <c r="G8" s="31">
        <v>40</v>
      </c>
      <c r="H8" s="33">
        <f>F8/(G8*4.3)</f>
        <v>13.953488372093023</v>
      </c>
      <c r="I8" s="31">
        <v>30</v>
      </c>
      <c r="J8" s="34">
        <v>20</v>
      </c>
      <c r="K8" s="35">
        <f>J8/G8</f>
        <v>0.5</v>
      </c>
      <c r="L8" s="33">
        <f>J8*F8*12/G8</f>
        <v>14400</v>
      </c>
      <c r="M8" s="33">
        <f>L8/12</f>
        <v>1200</v>
      </c>
      <c r="N8" s="31">
        <v>15</v>
      </c>
      <c r="O8" s="49">
        <f>(G8*((250-I8)/5)*J8/G8)/12*N8</f>
        <v>1100</v>
      </c>
      <c r="P8" s="49">
        <f>O8/N8</f>
        <v>73.333333333333329</v>
      </c>
      <c r="Q8" s="18">
        <f>(L8/12*N8)</f>
        <v>18000</v>
      </c>
      <c r="R8" s="18">
        <v>12000</v>
      </c>
      <c r="S8" s="18">
        <v>6000</v>
      </c>
      <c r="T8" s="18"/>
      <c r="U8" s="18"/>
      <c r="V8" s="18">
        <f t="shared" ref="V8" si="3">S8+R8+T8</f>
        <v>18000</v>
      </c>
      <c r="W8" s="37"/>
    </row>
    <row r="9" spans="1:23" x14ac:dyDescent="0.2">
      <c r="A9" s="30">
        <v>1</v>
      </c>
      <c r="B9" s="184"/>
      <c r="C9" s="184"/>
      <c r="D9" s="185"/>
      <c r="E9" s="185"/>
      <c r="F9" s="186"/>
      <c r="G9" s="187"/>
      <c r="H9" s="45" t="e">
        <f t="shared" ref="H9:H14" si="4">ROUND(F9/(G9*4.3),2)</f>
        <v>#DIV/0!</v>
      </c>
      <c r="I9" s="187"/>
      <c r="J9" s="188"/>
      <c r="K9" s="46" t="e">
        <f t="shared" ref="K9:K14" si="5">ROUND(J9/G9,1)</f>
        <v>#DIV/0!</v>
      </c>
      <c r="L9" s="45" t="e">
        <f t="shared" ref="L9:L14" si="6">ROUND(J9*F9*12/G9,2)</f>
        <v>#DIV/0!</v>
      </c>
      <c r="M9" s="45" t="e">
        <f t="shared" ref="M9:M14" si="7">ROUND(L9/12,2)</f>
        <v>#DIV/0!</v>
      </c>
      <c r="N9" s="189"/>
      <c r="O9" s="48" t="e">
        <f t="shared" ref="O9:O14" si="8">ROUND(G9*(((250-I9)/5)*J9/G9)/12*N9,1)</f>
        <v>#DIV/0!</v>
      </c>
      <c r="P9" s="48" t="e">
        <f t="shared" ref="P9:P14" si="9">ROUND(O9/N9,1)</f>
        <v>#DIV/0!</v>
      </c>
      <c r="Q9" s="47" t="e">
        <f t="shared" ref="Q9:Q14" si="10">ROUND((L9/12*N9),2)</f>
        <v>#DIV/0!</v>
      </c>
      <c r="R9" s="190"/>
      <c r="S9" s="190"/>
      <c r="T9" s="190"/>
      <c r="U9" s="190"/>
      <c r="V9" s="47">
        <f>S9+R9+T9+U9</f>
        <v>0</v>
      </c>
      <c r="W9" s="37"/>
    </row>
    <row r="10" spans="1:23" x14ac:dyDescent="0.2">
      <c r="A10" s="30">
        <v>2</v>
      </c>
      <c r="B10" s="184"/>
      <c r="C10" s="184"/>
      <c r="D10" s="185"/>
      <c r="E10" s="185"/>
      <c r="F10" s="186"/>
      <c r="G10" s="187"/>
      <c r="H10" s="45" t="e">
        <f t="shared" si="4"/>
        <v>#DIV/0!</v>
      </c>
      <c r="I10" s="187"/>
      <c r="J10" s="188"/>
      <c r="K10" s="46" t="e">
        <f t="shared" si="5"/>
        <v>#DIV/0!</v>
      </c>
      <c r="L10" s="45" t="e">
        <f t="shared" si="6"/>
        <v>#DIV/0!</v>
      </c>
      <c r="M10" s="45" t="e">
        <f t="shared" si="7"/>
        <v>#DIV/0!</v>
      </c>
      <c r="N10" s="189"/>
      <c r="O10" s="48" t="e">
        <f t="shared" si="8"/>
        <v>#DIV/0!</v>
      </c>
      <c r="P10" s="48" t="e">
        <f t="shared" si="9"/>
        <v>#DIV/0!</v>
      </c>
      <c r="Q10" s="47" t="e">
        <f t="shared" si="10"/>
        <v>#DIV/0!</v>
      </c>
      <c r="R10" s="190"/>
      <c r="S10" s="190"/>
      <c r="T10" s="190"/>
      <c r="U10" s="190"/>
      <c r="V10" s="47">
        <f t="shared" ref="V10:V16" si="11">S10+R10+T10+U10</f>
        <v>0</v>
      </c>
      <c r="W10" s="37"/>
    </row>
    <row r="11" spans="1:23" x14ac:dyDescent="0.2">
      <c r="A11" s="30">
        <v>3</v>
      </c>
      <c r="B11" s="184"/>
      <c r="C11" s="184"/>
      <c r="D11" s="185"/>
      <c r="E11" s="185"/>
      <c r="F11" s="186"/>
      <c r="G11" s="187"/>
      <c r="H11" s="45" t="e">
        <f t="shared" si="4"/>
        <v>#DIV/0!</v>
      </c>
      <c r="I11" s="187"/>
      <c r="J11" s="188"/>
      <c r="K11" s="46" t="e">
        <f t="shared" si="5"/>
        <v>#DIV/0!</v>
      </c>
      <c r="L11" s="45" t="e">
        <f t="shared" si="6"/>
        <v>#DIV/0!</v>
      </c>
      <c r="M11" s="45" t="e">
        <f t="shared" si="7"/>
        <v>#DIV/0!</v>
      </c>
      <c r="N11" s="189"/>
      <c r="O11" s="48" t="e">
        <f t="shared" si="8"/>
        <v>#DIV/0!</v>
      </c>
      <c r="P11" s="48" t="e">
        <f t="shared" si="9"/>
        <v>#DIV/0!</v>
      </c>
      <c r="Q11" s="47" t="e">
        <f t="shared" si="10"/>
        <v>#DIV/0!</v>
      </c>
      <c r="R11" s="190"/>
      <c r="S11" s="190"/>
      <c r="T11" s="190"/>
      <c r="U11" s="190"/>
      <c r="V11" s="47">
        <f t="shared" si="11"/>
        <v>0</v>
      </c>
      <c r="W11" s="37"/>
    </row>
    <row r="12" spans="1:23" x14ac:dyDescent="0.2">
      <c r="A12" s="30">
        <v>4</v>
      </c>
      <c r="B12" s="184"/>
      <c r="C12" s="184"/>
      <c r="D12" s="185"/>
      <c r="E12" s="185"/>
      <c r="F12" s="186"/>
      <c r="G12" s="187"/>
      <c r="H12" s="45" t="e">
        <f t="shared" si="4"/>
        <v>#DIV/0!</v>
      </c>
      <c r="I12" s="187"/>
      <c r="J12" s="188"/>
      <c r="K12" s="46" t="e">
        <f t="shared" si="5"/>
        <v>#DIV/0!</v>
      </c>
      <c r="L12" s="45" t="e">
        <f t="shared" si="6"/>
        <v>#DIV/0!</v>
      </c>
      <c r="M12" s="45" t="e">
        <f t="shared" si="7"/>
        <v>#DIV/0!</v>
      </c>
      <c r="N12" s="189"/>
      <c r="O12" s="48" t="e">
        <f t="shared" si="8"/>
        <v>#DIV/0!</v>
      </c>
      <c r="P12" s="48" t="e">
        <f t="shared" si="9"/>
        <v>#DIV/0!</v>
      </c>
      <c r="Q12" s="47" t="e">
        <f t="shared" si="10"/>
        <v>#DIV/0!</v>
      </c>
      <c r="R12" s="190"/>
      <c r="S12" s="190"/>
      <c r="T12" s="190"/>
      <c r="U12" s="190"/>
      <c r="V12" s="47">
        <f t="shared" si="11"/>
        <v>0</v>
      </c>
      <c r="W12" s="37"/>
    </row>
    <row r="13" spans="1:23" x14ac:dyDescent="0.2">
      <c r="A13" s="30">
        <v>5</v>
      </c>
      <c r="B13" s="184"/>
      <c r="C13" s="184"/>
      <c r="D13" s="185"/>
      <c r="E13" s="185"/>
      <c r="F13" s="186"/>
      <c r="G13" s="187"/>
      <c r="H13" s="45" t="e">
        <f t="shared" si="4"/>
        <v>#DIV/0!</v>
      </c>
      <c r="I13" s="187"/>
      <c r="J13" s="188"/>
      <c r="K13" s="46" t="e">
        <f t="shared" si="5"/>
        <v>#DIV/0!</v>
      </c>
      <c r="L13" s="45" t="e">
        <f t="shared" si="6"/>
        <v>#DIV/0!</v>
      </c>
      <c r="M13" s="45" t="e">
        <f t="shared" si="7"/>
        <v>#DIV/0!</v>
      </c>
      <c r="N13" s="189"/>
      <c r="O13" s="48" t="e">
        <f t="shared" si="8"/>
        <v>#DIV/0!</v>
      </c>
      <c r="P13" s="48" t="e">
        <f t="shared" si="9"/>
        <v>#DIV/0!</v>
      </c>
      <c r="Q13" s="47" t="e">
        <f t="shared" si="10"/>
        <v>#DIV/0!</v>
      </c>
      <c r="R13" s="190"/>
      <c r="S13" s="190"/>
      <c r="T13" s="190"/>
      <c r="U13" s="190"/>
      <c r="V13" s="47">
        <f t="shared" si="11"/>
        <v>0</v>
      </c>
      <c r="W13" s="37"/>
    </row>
    <row r="14" spans="1:23" x14ac:dyDescent="0.2">
      <c r="A14" s="30">
        <v>6</v>
      </c>
      <c r="B14" s="184"/>
      <c r="C14" s="184"/>
      <c r="D14" s="185"/>
      <c r="E14" s="185"/>
      <c r="F14" s="186"/>
      <c r="G14" s="187"/>
      <c r="H14" s="45" t="e">
        <f t="shared" si="4"/>
        <v>#DIV/0!</v>
      </c>
      <c r="I14" s="187"/>
      <c r="J14" s="188"/>
      <c r="K14" s="46" t="e">
        <f t="shared" si="5"/>
        <v>#DIV/0!</v>
      </c>
      <c r="L14" s="45" t="e">
        <f t="shared" si="6"/>
        <v>#DIV/0!</v>
      </c>
      <c r="M14" s="45" t="e">
        <f t="shared" si="7"/>
        <v>#DIV/0!</v>
      </c>
      <c r="N14" s="189"/>
      <c r="O14" s="48" t="e">
        <f t="shared" si="8"/>
        <v>#DIV/0!</v>
      </c>
      <c r="P14" s="48" t="e">
        <f t="shared" si="9"/>
        <v>#DIV/0!</v>
      </c>
      <c r="Q14" s="47" t="e">
        <f t="shared" si="10"/>
        <v>#DIV/0!</v>
      </c>
      <c r="R14" s="190"/>
      <c r="S14" s="190"/>
      <c r="T14" s="190"/>
      <c r="U14" s="190"/>
      <c r="V14" s="47">
        <f t="shared" si="11"/>
        <v>0</v>
      </c>
      <c r="W14" s="37"/>
    </row>
    <row r="15" spans="1:23" x14ac:dyDescent="0.2">
      <c r="A15" s="30">
        <v>7</v>
      </c>
      <c r="B15" s="184"/>
      <c r="C15" s="184"/>
      <c r="D15" s="185"/>
      <c r="E15" s="185"/>
      <c r="F15" s="186"/>
      <c r="G15" s="187"/>
      <c r="H15" s="45" t="e">
        <f t="shared" ref="H15:H16" si="12">ROUND(F15/(G15*4.3),2)</f>
        <v>#DIV/0!</v>
      </c>
      <c r="I15" s="187"/>
      <c r="J15" s="188"/>
      <c r="K15" s="46" t="e">
        <f t="shared" ref="K15:K16" si="13">ROUND(J15/G15,1)</f>
        <v>#DIV/0!</v>
      </c>
      <c r="L15" s="45" t="e">
        <f t="shared" ref="L15:L16" si="14">ROUND(J15*F15*12/G15,2)</f>
        <v>#DIV/0!</v>
      </c>
      <c r="M15" s="45" t="e">
        <f t="shared" ref="M15:M16" si="15">ROUND(L15/12,2)</f>
        <v>#DIV/0!</v>
      </c>
      <c r="N15" s="189"/>
      <c r="O15" s="48" t="e">
        <f t="shared" ref="O15:O16" si="16">ROUND(G15*(((250-I15)/5)*J15/G15)/12*N15,1)</f>
        <v>#DIV/0!</v>
      </c>
      <c r="P15" s="48" t="e">
        <f t="shared" ref="P15:P16" si="17">ROUND(O15/N15,1)</f>
        <v>#DIV/0!</v>
      </c>
      <c r="Q15" s="47" t="e">
        <f t="shared" ref="Q15:Q16" si="18">ROUND((L15/12*N15),2)</f>
        <v>#DIV/0!</v>
      </c>
      <c r="R15" s="190"/>
      <c r="S15" s="190"/>
      <c r="T15" s="190"/>
      <c r="U15" s="190"/>
      <c r="V15" s="47">
        <f t="shared" si="11"/>
        <v>0</v>
      </c>
      <c r="W15" s="37"/>
    </row>
    <row r="16" spans="1:23" x14ac:dyDescent="0.2">
      <c r="A16" s="30">
        <v>8</v>
      </c>
      <c r="B16" s="184"/>
      <c r="C16" s="184"/>
      <c r="D16" s="185"/>
      <c r="E16" s="185"/>
      <c r="F16" s="186"/>
      <c r="G16" s="187"/>
      <c r="H16" s="45" t="e">
        <f t="shared" si="12"/>
        <v>#DIV/0!</v>
      </c>
      <c r="I16" s="187"/>
      <c r="J16" s="188"/>
      <c r="K16" s="46" t="e">
        <f t="shared" si="13"/>
        <v>#DIV/0!</v>
      </c>
      <c r="L16" s="45" t="e">
        <f t="shared" si="14"/>
        <v>#DIV/0!</v>
      </c>
      <c r="M16" s="45" t="e">
        <f t="shared" si="15"/>
        <v>#DIV/0!</v>
      </c>
      <c r="N16" s="189"/>
      <c r="O16" s="48" t="e">
        <f t="shared" si="16"/>
        <v>#DIV/0!</v>
      </c>
      <c r="P16" s="48" t="e">
        <f t="shared" si="17"/>
        <v>#DIV/0!</v>
      </c>
      <c r="Q16" s="47" t="e">
        <f t="shared" si="18"/>
        <v>#DIV/0!</v>
      </c>
      <c r="R16" s="190"/>
      <c r="S16" s="190"/>
      <c r="T16" s="190"/>
      <c r="U16" s="190"/>
      <c r="V16" s="47">
        <f t="shared" si="11"/>
        <v>0</v>
      </c>
      <c r="W16" s="37"/>
    </row>
  </sheetData>
  <mergeCells count="1">
    <mergeCell ref="R4:T4"/>
  </mergeCells>
  <phoneticPr fontId="50" type="noConversion"/>
  <conditionalFormatting sqref="V9">
    <cfRule type="cellIs" dxfId="27" priority="14" operator="notEqual">
      <formula>$Q$9</formula>
    </cfRule>
  </conditionalFormatting>
  <conditionalFormatting sqref="V10">
    <cfRule type="cellIs" dxfId="26" priority="7" operator="notEqual">
      <formula>$Q$10</formula>
    </cfRule>
  </conditionalFormatting>
  <conditionalFormatting sqref="V11">
    <cfRule type="cellIs" dxfId="25" priority="6" operator="notEqual">
      <formula>$Q$11</formula>
    </cfRule>
  </conditionalFormatting>
  <conditionalFormatting sqref="V12">
    <cfRule type="cellIs" dxfId="24" priority="5" operator="notEqual">
      <formula>$Q$12</formula>
    </cfRule>
  </conditionalFormatting>
  <conditionalFormatting sqref="V13">
    <cfRule type="cellIs" dxfId="23" priority="4" operator="notEqual">
      <formula>$Q$13</formula>
    </cfRule>
  </conditionalFormatting>
  <conditionalFormatting sqref="V14">
    <cfRule type="cellIs" dxfId="22" priority="3" operator="notEqual">
      <formula>$Q$14</formula>
    </cfRule>
  </conditionalFormatting>
  <conditionalFormatting sqref="V15">
    <cfRule type="cellIs" dxfId="21" priority="2" operator="notEqual">
      <formula>$Q$15</formula>
    </cfRule>
  </conditionalFormatting>
  <conditionalFormatting sqref="V16">
    <cfRule type="cellIs" dxfId="20" priority="1" operator="notEqual">
      <formula>$Q$16</formula>
    </cfRule>
  </conditionalFormatting>
  <pageMargins left="0.70866141732283472" right="0.70866141732283472" top="0.78740157480314965" bottom="0.78740157480314965" header="0.31496062992125984" footer="0.31496062992125984"/>
  <pageSetup paperSize="9"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27"/>
  <sheetViews>
    <sheetView workbookViewId="0">
      <selection activeCell="A2" sqref="A2"/>
    </sheetView>
  </sheetViews>
  <sheetFormatPr baseColWidth="10" defaultRowHeight="12.75" x14ac:dyDescent="0.2"/>
  <cols>
    <col min="1" max="1" width="16.85546875" customWidth="1"/>
    <col min="2" max="2" width="25" customWidth="1"/>
    <col min="3" max="3" width="19.42578125" customWidth="1"/>
    <col min="4" max="4" width="13.5703125" customWidth="1"/>
    <col min="5" max="16" width="11.7109375" customWidth="1"/>
  </cols>
  <sheetData>
    <row r="1" spans="1:16" ht="18.75" x14ac:dyDescent="0.3">
      <c r="A1" s="132" t="s">
        <v>91</v>
      </c>
    </row>
    <row r="2" spans="1:16" x14ac:dyDescent="0.2">
      <c r="A2" s="138" t="s">
        <v>154</v>
      </c>
    </row>
    <row r="3" spans="1:16" x14ac:dyDescent="0.2">
      <c r="A3" s="174" t="s">
        <v>41</v>
      </c>
      <c r="B3" s="174"/>
    </row>
    <row r="4" spans="1:16" ht="18.75" x14ac:dyDescent="0.3">
      <c r="A4" s="132"/>
    </row>
    <row r="5" spans="1:16" ht="18.75" x14ac:dyDescent="0.3">
      <c r="A5" s="132"/>
    </row>
    <row r="6" spans="1:16" ht="18.75" x14ac:dyDescent="0.3">
      <c r="A6" s="132"/>
    </row>
    <row r="7" spans="1:16" x14ac:dyDescent="0.2">
      <c r="A7" s="21" t="s">
        <v>92</v>
      </c>
      <c r="B7" s="175"/>
      <c r="C7" s="175"/>
    </row>
    <row r="8" spans="1:16" x14ac:dyDescent="0.2">
      <c r="A8" s="21" t="s">
        <v>93</v>
      </c>
      <c r="B8" s="176" t="s">
        <v>110</v>
      </c>
    </row>
    <row r="9" spans="1:16" ht="12" customHeight="1" x14ac:dyDescent="0.2"/>
    <row r="10" spans="1:16" x14ac:dyDescent="0.2">
      <c r="E10" s="171" t="s">
        <v>106</v>
      </c>
      <c r="F10" s="172"/>
      <c r="G10" s="172"/>
      <c r="H10" s="171" t="s">
        <v>106</v>
      </c>
      <c r="I10" s="172"/>
      <c r="J10" s="173"/>
      <c r="K10" s="171" t="s">
        <v>106</v>
      </c>
      <c r="L10" s="172"/>
      <c r="M10" s="173"/>
      <c r="N10" s="171" t="s">
        <v>106</v>
      </c>
      <c r="O10" s="172"/>
      <c r="P10" s="173"/>
    </row>
    <row r="11" spans="1:16" s="135" customFormat="1" ht="30.75" customHeight="1" x14ac:dyDescent="0.2">
      <c r="A11" s="170" t="s">
        <v>10</v>
      </c>
      <c r="B11" s="170" t="s">
        <v>94</v>
      </c>
      <c r="C11" s="170" t="s">
        <v>95</v>
      </c>
      <c r="D11" s="170" t="s">
        <v>96</v>
      </c>
      <c r="E11" s="170" t="s">
        <v>97</v>
      </c>
      <c r="F11" s="170" t="s">
        <v>98</v>
      </c>
      <c r="G11" s="170" t="s">
        <v>99</v>
      </c>
      <c r="H11" s="170" t="s">
        <v>100</v>
      </c>
      <c r="I11" s="170" t="s">
        <v>98</v>
      </c>
      <c r="J11" s="170" t="s">
        <v>99</v>
      </c>
      <c r="K11" s="170" t="s">
        <v>100</v>
      </c>
      <c r="L11" s="170" t="s">
        <v>98</v>
      </c>
      <c r="M11" s="170" t="s">
        <v>99</v>
      </c>
      <c r="N11" s="170" t="s">
        <v>100</v>
      </c>
      <c r="O11" s="170" t="s">
        <v>98</v>
      </c>
      <c r="P11" s="170" t="s">
        <v>99</v>
      </c>
    </row>
    <row r="12" spans="1:16" x14ac:dyDescent="0.2">
      <c r="A12" s="113">
        <v>1</v>
      </c>
      <c r="B12" s="113">
        <f t="shared" ref="B12:P12" si="0">A12+1</f>
        <v>2</v>
      </c>
      <c r="C12" s="113">
        <f t="shared" si="0"/>
        <v>3</v>
      </c>
      <c r="D12" s="113">
        <f t="shared" si="0"/>
        <v>4</v>
      </c>
      <c r="E12" s="113">
        <f t="shared" si="0"/>
        <v>5</v>
      </c>
      <c r="F12" s="113">
        <f t="shared" si="0"/>
        <v>6</v>
      </c>
      <c r="G12" s="113">
        <f t="shared" si="0"/>
        <v>7</v>
      </c>
      <c r="H12" s="113">
        <f t="shared" si="0"/>
        <v>8</v>
      </c>
      <c r="I12" s="113">
        <f t="shared" si="0"/>
        <v>9</v>
      </c>
      <c r="J12" s="113">
        <f t="shared" si="0"/>
        <v>10</v>
      </c>
      <c r="K12" s="113">
        <f t="shared" si="0"/>
        <v>11</v>
      </c>
      <c r="L12" s="113">
        <f t="shared" si="0"/>
        <v>12</v>
      </c>
      <c r="M12" s="113">
        <f t="shared" si="0"/>
        <v>13</v>
      </c>
      <c r="N12" s="113">
        <f t="shared" si="0"/>
        <v>14</v>
      </c>
      <c r="O12" s="113">
        <f t="shared" si="0"/>
        <v>15</v>
      </c>
      <c r="P12" s="113">
        <f t="shared" si="0"/>
        <v>16</v>
      </c>
    </row>
    <row r="13" spans="1:16" s="135" customFormat="1" ht="33.75" x14ac:dyDescent="0.2">
      <c r="A13" s="133"/>
      <c r="B13" s="134" t="s">
        <v>101</v>
      </c>
      <c r="C13" s="134" t="s">
        <v>101</v>
      </c>
      <c r="D13" s="134" t="s">
        <v>101</v>
      </c>
      <c r="E13" s="134" t="s">
        <v>101</v>
      </c>
      <c r="F13" s="134" t="s">
        <v>101</v>
      </c>
      <c r="G13" s="134" t="s">
        <v>102</v>
      </c>
      <c r="H13" s="134" t="s">
        <v>101</v>
      </c>
      <c r="I13" s="134" t="s">
        <v>101</v>
      </c>
      <c r="J13" s="134" t="s">
        <v>107</v>
      </c>
      <c r="K13" s="134" t="s">
        <v>101</v>
      </c>
      <c r="L13" s="134" t="s">
        <v>101</v>
      </c>
      <c r="M13" s="134" t="s">
        <v>108</v>
      </c>
      <c r="N13" s="134" t="s">
        <v>101</v>
      </c>
      <c r="O13" s="134" t="s">
        <v>101</v>
      </c>
      <c r="P13" s="134" t="s">
        <v>109</v>
      </c>
    </row>
    <row r="14" spans="1:16" x14ac:dyDescent="0.2">
      <c r="A14" s="111" t="s">
        <v>24</v>
      </c>
      <c r="B14" s="111" t="s">
        <v>103</v>
      </c>
      <c r="C14" s="111" t="s">
        <v>104</v>
      </c>
      <c r="D14" s="111" t="s">
        <v>105</v>
      </c>
      <c r="E14" s="136">
        <v>35</v>
      </c>
      <c r="F14" s="111">
        <v>8</v>
      </c>
      <c r="G14" s="136">
        <f>E14*F14</f>
        <v>280</v>
      </c>
      <c r="H14" s="111"/>
      <c r="I14" s="111"/>
      <c r="J14" s="136">
        <f>H14*I14</f>
        <v>0</v>
      </c>
      <c r="K14" s="111">
        <v>35</v>
      </c>
      <c r="L14" s="111">
        <v>4</v>
      </c>
      <c r="M14" s="136">
        <f>K14*L14</f>
        <v>140</v>
      </c>
      <c r="N14" s="111"/>
      <c r="O14" s="111"/>
      <c r="P14" s="136">
        <f>N14*O14</f>
        <v>0</v>
      </c>
    </row>
    <row r="15" spans="1:16" x14ac:dyDescent="0.2">
      <c r="A15" s="120">
        <v>1</v>
      </c>
      <c r="B15" s="177"/>
      <c r="C15" s="177"/>
      <c r="D15" s="178"/>
      <c r="E15" s="179"/>
      <c r="F15" s="178"/>
      <c r="G15" s="197">
        <f>E15*F15</f>
        <v>0</v>
      </c>
      <c r="H15" s="179"/>
      <c r="I15" s="178"/>
      <c r="J15" s="197">
        <f>H15*I15</f>
        <v>0</v>
      </c>
      <c r="K15" s="179"/>
      <c r="L15" s="178"/>
      <c r="M15" s="197">
        <f>K15*L15</f>
        <v>0</v>
      </c>
      <c r="N15" s="179"/>
      <c r="O15" s="178"/>
      <c r="P15" s="197">
        <f>N15*O15</f>
        <v>0</v>
      </c>
    </row>
    <row r="16" spans="1:16" x14ac:dyDescent="0.2">
      <c r="A16" s="120">
        <v>2</v>
      </c>
      <c r="B16" s="177"/>
      <c r="C16" s="177"/>
      <c r="D16" s="178"/>
      <c r="E16" s="179"/>
      <c r="F16" s="178"/>
      <c r="G16" s="197">
        <f t="shared" ref="G16:G21" si="1">E16*F16</f>
        <v>0</v>
      </c>
      <c r="H16" s="179"/>
      <c r="I16" s="178"/>
      <c r="J16" s="197">
        <f t="shared" ref="J16:J21" si="2">H16*I16</f>
        <v>0</v>
      </c>
      <c r="K16" s="179"/>
      <c r="L16" s="178"/>
      <c r="M16" s="197">
        <f t="shared" ref="M16:M21" si="3">K16*L16</f>
        <v>0</v>
      </c>
      <c r="N16" s="179"/>
      <c r="O16" s="178"/>
      <c r="P16" s="197">
        <f t="shared" ref="P16:P21" si="4">N16*O16</f>
        <v>0</v>
      </c>
    </row>
    <row r="17" spans="1:16" x14ac:dyDescent="0.2">
      <c r="A17" s="120">
        <v>3</v>
      </c>
      <c r="B17" s="180"/>
      <c r="C17" s="177"/>
      <c r="D17" s="178"/>
      <c r="E17" s="179"/>
      <c r="F17" s="178"/>
      <c r="G17" s="197">
        <f t="shared" si="1"/>
        <v>0</v>
      </c>
      <c r="H17" s="179"/>
      <c r="I17" s="178"/>
      <c r="J17" s="197">
        <f t="shared" si="2"/>
        <v>0</v>
      </c>
      <c r="K17" s="179"/>
      <c r="L17" s="178"/>
      <c r="M17" s="197">
        <f t="shared" si="3"/>
        <v>0</v>
      </c>
      <c r="N17" s="179"/>
      <c r="O17" s="178"/>
      <c r="P17" s="197">
        <f t="shared" si="4"/>
        <v>0</v>
      </c>
    </row>
    <row r="18" spans="1:16" x14ac:dyDescent="0.2">
      <c r="A18" s="120">
        <v>4</v>
      </c>
      <c r="B18" s="180"/>
      <c r="C18" s="177"/>
      <c r="D18" s="178"/>
      <c r="E18" s="179"/>
      <c r="F18" s="178"/>
      <c r="G18" s="197">
        <f t="shared" si="1"/>
        <v>0</v>
      </c>
      <c r="H18" s="179"/>
      <c r="I18" s="178"/>
      <c r="J18" s="197">
        <f t="shared" si="2"/>
        <v>0</v>
      </c>
      <c r="K18" s="179"/>
      <c r="L18" s="178"/>
      <c r="M18" s="197">
        <f t="shared" si="3"/>
        <v>0</v>
      </c>
      <c r="N18" s="179"/>
      <c r="O18" s="178"/>
      <c r="P18" s="197">
        <f t="shared" si="4"/>
        <v>0</v>
      </c>
    </row>
    <row r="19" spans="1:16" x14ac:dyDescent="0.2">
      <c r="A19" s="120">
        <v>5</v>
      </c>
      <c r="B19" s="180"/>
      <c r="C19" s="177"/>
      <c r="D19" s="178"/>
      <c r="E19" s="179"/>
      <c r="F19" s="178"/>
      <c r="G19" s="197">
        <f t="shared" si="1"/>
        <v>0</v>
      </c>
      <c r="H19" s="179"/>
      <c r="I19" s="178"/>
      <c r="J19" s="197">
        <f t="shared" si="2"/>
        <v>0</v>
      </c>
      <c r="K19" s="179"/>
      <c r="L19" s="178"/>
      <c r="M19" s="197">
        <f t="shared" si="3"/>
        <v>0</v>
      </c>
      <c r="N19" s="179"/>
      <c r="O19" s="178"/>
      <c r="P19" s="197">
        <f t="shared" si="4"/>
        <v>0</v>
      </c>
    </row>
    <row r="20" spans="1:16" x14ac:dyDescent="0.2">
      <c r="A20" s="120">
        <v>6</v>
      </c>
      <c r="B20" s="180"/>
      <c r="C20" s="177"/>
      <c r="D20" s="178"/>
      <c r="E20" s="179"/>
      <c r="F20" s="178"/>
      <c r="G20" s="197">
        <f t="shared" si="1"/>
        <v>0</v>
      </c>
      <c r="H20" s="179"/>
      <c r="I20" s="178"/>
      <c r="J20" s="197">
        <f t="shared" si="2"/>
        <v>0</v>
      </c>
      <c r="K20" s="179"/>
      <c r="L20" s="178"/>
      <c r="M20" s="197">
        <f t="shared" si="3"/>
        <v>0</v>
      </c>
      <c r="N20" s="179"/>
      <c r="O20" s="178"/>
      <c r="P20" s="197">
        <f t="shared" si="4"/>
        <v>0</v>
      </c>
    </row>
    <row r="21" spans="1:16" x14ac:dyDescent="0.2">
      <c r="A21" s="120">
        <v>7</v>
      </c>
      <c r="B21" s="180"/>
      <c r="C21" s="177"/>
      <c r="D21" s="178"/>
      <c r="E21" s="179"/>
      <c r="F21" s="178"/>
      <c r="G21" s="197">
        <f t="shared" si="1"/>
        <v>0</v>
      </c>
      <c r="H21" s="179"/>
      <c r="I21" s="178"/>
      <c r="J21" s="197">
        <f t="shared" si="2"/>
        <v>0</v>
      </c>
      <c r="K21" s="179"/>
      <c r="L21" s="178"/>
      <c r="M21" s="197">
        <f t="shared" si="3"/>
        <v>0</v>
      </c>
      <c r="N21" s="179"/>
      <c r="O21" s="178"/>
      <c r="P21" s="197">
        <f t="shared" si="4"/>
        <v>0</v>
      </c>
    </row>
    <row r="22" spans="1:16" s="21" customFormat="1" x14ac:dyDescent="0.2">
      <c r="A22" s="196"/>
      <c r="B22" s="196"/>
      <c r="C22" s="196"/>
      <c r="D22" s="196"/>
      <c r="E22" s="196"/>
      <c r="F22" s="106" t="s">
        <v>40</v>
      </c>
      <c r="G22" s="198">
        <f>SUM(G15:G21)</f>
        <v>0</v>
      </c>
      <c r="H22" s="199"/>
      <c r="I22" s="200"/>
      <c r="J22" s="198">
        <f>SUM(J15:J21)</f>
        <v>0</v>
      </c>
      <c r="K22" s="199"/>
      <c r="L22" s="200"/>
      <c r="M22" s="198">
        <f>SUM(M15:M21)</f>
        <v>0</v>
      </c>
      <c r="N22" s="199"/>
      <c r="O22" s="200"/>
      <c r="P22" s="198">
        <f>SUM(P15:P21)</f>
        <v>0</v>
      </c>
    </row>
    <row r="23" spans="1:16" x14ac:dyDescent="0.2">
      <c r="A23" s="73"/>
      <c r="B23" s="73"/>
      <c r="C23" s="73"/>
      <c r="D23" s="73"/>
      <c r="E23" s="73"/>
      <c r="H23" s="73"/>
      <c r="I23" s="73"/>
      <c r="K23" s="73"/>
      <c r="L23" s="73"/>
      <c r="N23" s="73"/>
      <c r="O23" s="73"/>
    </row>
    <row r="27" spans="1:16" x14ac:dyDescent="0.2">
      <c r="C27" s="111"/>
    </row>
  </sheetData>
  <pageMargins left="0.7" right="0.7" top="0.78740157499999996" bottom="0.78740157499999996"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A2" sqref="A2"/>
    </sheetView>
  </sheetViews>
  <sheetFormatPr baseColWidth="10" defaultRowHeight="12.75" x14ac:dyDescent="0.2"/>
  <cols>
    <col min="1" max="1" width="16.85546875" customWidth="1"/>
    <col min="2" max="2" width="25" customWidth="1"/>
    <col min="3" max="6" width="15.7109375" customWidth="1"/>
  </cols>
  <sheetData>
    <row r="1" spans="1:6" ht="18.75" x14ac:dyDescent="0.3">
      <c r="A1" s="132" t="s">
        <v>113</v>
      </c>
    </row>
    <row r="2" spans="1:6" x14ac:dyDescent="0.2">
      <c r="A2" s="138" t="s">
        <v>154</v>
      </c>
    </row>
    <row r="3" spans="1:6" x14ac:dyDescent="0.2">
      <c r="A3" s="174" t="s">
        <v>41</v>
      </c>
      <c r="B3" s="174"/>
    </row>
    <row r="4" spans="1:6" ht="18.75" x14ac:dyDescent="0.3">
      <c r="A4" s="132"/>
    </row>
    <row r="5" spans="1:6" ht="18.75" x14ac:dyDescent="0.3">
      <c r="A5" s="132"/>
      <c r="B5" s="137"/>
    </row>
    <row r="6" spans="1:6" ht="18.75" x14ac:dyDescent="0.3">
      <c r="A6" s="132"/>
    </row>
    <row r="7" spans="1:6" x14ac:dyDescent="0.2">
      <c r="A7" s="21" t="s">
        <v>92</v>
      </c>
      <c r="B7" s="175"/>
      <c r="C7" s="175"/>
    </row>
    <row r="8" spans="1:6" x14ac:dyDescent="0.2">
      <c r="A8" s="21" t="s">
        <v>93</v>
      </c>
      <c r="B8" s="176" t="s">
        <v>110</v>
      </c>
    </row>
    <row r="9" spans="1:6" ht="12" customHeight="1" x14ac:dyDescent="0.2"/>
    <row r="10" spans="1:6" x14ac:dyDescent="0.2">
      <c r="C10" s="171" t="s">
        <v>106</v>
      </c>
      <c r="D10" s="171" t="s">
        <v>106</v>
      </c>
      <c r="E10" s="171" t="s">
        <v>106</v>
      </c>
      <c r="F10" s="178" t="s">
        <v>106</v>
      </c>
    </row>
    <row r="11" spans="1:6" ht="30.75" customHeight="1" x14ac:dyDescent="0.2">
      <c r="A11" s="116" t="s">
        <v>10</v>
      </c>
      <c r="B11" s="116" t="s">
        <v>111</v>
      </c>
      <c r="C11" s="114" t="s">
        <v>112</v>
      </c>
      <c r="D11" s="114" t="s">
        <v>112</v>
      </c>
      <c r="E11" s="114" t="s">
        <v>112</v>
      </c>
      <c r="F11" s="114" t="s">
        <v>112</v>
      </c>
    </row>
    <row r="12" spans="1:6" x14ac:dyDescent="0.2">
      <c r="A12" s="113">
        <v>1</v>
      </c>
      <c r="B12" s="113">
        <f t="shared" ref="B12" si="0">A12+1</f>
        <v>2</v>
      </c>
      <c r="C12" s="113">
        <f t="shared" ref="C12" si="1">B12+1</f>
        <v>3</v>
      </c>
      <c r="D12" s="113">
        <f t="shared" ref="D12" si="2">C12+1</f>
        <v>4</v>
      </c>
      <c r="E12" s="113">
        <f t="shared" ref="E12" si="3">D12+1</f>
        <v>5</v>
      </c>
      <c r="F12" s="113">
        <f t="shared" ref="F12" si="4">E12+1</f>
        <v>6</v>
      </c>
    </row>
    <row r="13" spans="1:6" s="135" customFormat="1" ht="27" customHeight="1" x14ac:dyDescent="0.2">
      <c r="A13" s="133"/>
      <c r="B13" s="134" t="s">
        <v>101</v>
      </c>
      <c r="C13" s="134" t="s">
        <v>101</v>
      </c>
      <c r="D13" s="134" t="s">
        <v>101</v>
      </c>
      <c r="E13" s="134" t="s">
        <v>101</v>
      </c>
      <c r="F13" s="134" t="s">
        <v>101</v>
      </c>
    </row>
    <row r="14" spans="1:6" ht="25.5" x14ac:dyDescent="0.2">
      <c r="A14" s="111" t="s">
        <v>24</v>
      </c>
      <c r="B14" s="111" t="s">
        <v>135</v>
      </c>
      <c r="C14" s="111"/>
      <c r="D14" s="111"/>
      <c r="E14" s="136">
        <v>750</v>
      </c>
      <c r="F14" s="111"/>
    </row>
    <row r="15" spans="1:6" x14ac:dyDescent="0.2">
      <c r="A15" s="120">
        <v>1</v>
      </c>
      <c r="B15" s="177"/>
      <c r="C15" s="183"/>
      <c r="D15" s="183"/>
      <c r="E15" s="183"/>
      <c r="F15" s="183"/>
    </row>
    <row r="16" spans="1:6" x14ac:dyDescent="0.2">
      <c r="A16" s="120">
        <v>2</v>
      </c>
      <c r="B16" s="177"/>
      <c r="C16" s="183"/>
      <c r="D16" s="183"/>
      <c r="E16" s="183"/>
      <c r="F16" s="183"/>
    </row>
    <row r="17" spans="1:6" x14ac:dyDescent="0.2">
      <c r="A17" s="120">
        <v>3</v>
      </c>
      <c r="B17" s="180"/>
      <c r="C17" s="183"/>
      <c r="D17" s="183"/>
      <c r="E17" s="183"/>
      <c r="F17" s="183"/>
    </row>
    <row r="18" spans="1:6" x14ac:dyDescent="0.2">
      <c r="A18" s="120">
        <v>4</v>
      </c>
      <c r="B18" s="180"/>
      <c r="C18" s="183"/>
      <c r="D18" s="183"/>
      <c r="E18" s="183"/>
      <c r="F18" s="183"/>
    </row>
    <row r="19" spans="1:6" x14ac:dyDescent="0.2">
      <c r="A19" s="120">
        <v>5</v>
      </c>
      <c r="B19" s="180"/>
      <c r="C19" s="183"/>
      <c r="D19" s="183"/>
      <c r="E19" s="183"/>
      <c r="F19" s="183"/>
    </row>
    <row r="20" spans="1:6" x14ac:dyDescent="0.2">
      <c r="A20" s="120">
        <v>6</v>
      </c>
      <c r="B20" s="180"/>
      <c r="C20" s="183"/>
      <c r="D20" s="183"/>
      <c r="E20" s="183"/>
      <c r="F20" s="183"/>
    </row>
    <row r="21" spans="1:6" x14ac:dyDescent="0.2">
      <c r="A21" s="120">
        <v>7</v>
      </c>
      <c r="B21" s="180"/>
      <c r="C21" s="183"/>
      <c r="D21" s="183"/>
      <c r="E21" s="183"/>
      <c r="F21" s="183"/>
    </row>
    <row r="22" spans="1:6" x14ac:dyDescent="0.2">
      <c r="B22" s="201" t="s">
        <v>40</v>
      </c>
      <c r="C22" s="198">
        <f t="shared" ref="C22" si="5">SUM(C15:C21)</f>
        <v>0</v>
      </c>
      <c r="D22" s="198">
        <f t="shared" ref="D22" si="6">SUM(D15:D21)</f>
        <v>0</v>
      </c>
      <c r="E22" s="198">
        <f t="shared" ref="E22" si="7">SUM(E15:E21)</f>
        <v>0</v>
      </c>
      <c r="F22" s="198">
        <f t="shared" ref="F22" si="8">SUM(F15:F21)</f>
        <v>0</v>
      </c>
    </row>
  </sheetData>
  <pageMargins left="0.7" right="0.7" top="0.78740157499999996" bottom="0.78740157499999996"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A2" sqref="A2"/>
    </sheetView>
  </sheetViews>
  <sheetFormatPr baseColWidth="10" defaultRowHeight="12.75" x14ac:dyDescent="0.2"/>
  <cols>
    <col min="1" max="1" width="16.85546875" customWidth="1"/>
    <col min="2" max="2" width="25" customWidth="1"/>
    <col min="3" max="6" width="15.7109375" customWidth="1"/>
  </cols>
  <sheetData>
    <row r="1" spans="1:6" ht="18.75" x14ac:dyDescent="0.3">
      <c r="A1" s="132" t="s">
        <v>116</v>
      </c>
    </row>
    <row r="2" spans="1:6" x14ac:dyDescent="0.2">
      <c r="A2" s="138" t="s">
        <v>154</v>
      </c>
    </row>
    <row r="3" spans="1:6" x14ac:dyDescent="0.2">
      <c r="A3" s="174" t="s">
        <v>41</v>
      </c>
      <c r="B3" s="174"/>
    </row>
    <row r="4" spans="1:6" ht="18.75" x14ac:dyDescent="0.3">
      <c r="A4" s="132"/>
    </row>
    <row r="5" spans="1:6" ht="18.75" x14ac:dyDescent="0.3">
      <c r="A5" s="132"/>
      <c r="B5" s="137"/>
    </row>
    <row r="6" spans="1:6" ht="18.75" x14ac:dyDescent="0.3">
      <c r="A6" s="132"/>
    </row>
    <row r="7" spans="1:6" x14ac:dyDescent="0.2">
      <c r="A7" s="21" t="s">
        <v>92</v>
      </c>
      <c r="B7" s="175"/>
    </row>
    <row r="8" spans="1:6" x14ac:dyDescent="0.2">
      <c r="A8" s="21" t="s">
        <v>93</v>
      </c>
      <c r="B8" s="176" t="s">
        <v>110</v>
      </c>
    </row>
    <row r="9" spans="1:6" ht="12" customHeight="1" x14ac:dyDescent="0.2"/>
    <row r="10" spans="1:6" x14ac:dyDescent="0.2">
      <c r="C10" s="171" t="s">
        <v>106</v>
      </c>
      <c r="D10" s="171" t="s">
        <v>106</v>
      </c>
      <c r="E10" s="171" t="s">
        <v>106</v>
      </c>
      <c r="F10" s="178" t="s">
        <v>106</v>
      </c>
    </row>
    <row r="11" spans="1:6" ht="30.75" customHeight="1" x14ac:dyDescent="0.2">
      <c r="A11" s="116" t="s">
        <v>10</v>
      </c>
      <c r="B11" s="114" t="s">
        <v>114</v>
      </c>
      <c r="C11" s="114" t="s">
        <v>112</v>
      </c>
      <c r="D11" s="114" t="s">
        <v>112</v>
      </c>
      <c r="E11" s="114" t="s">
        <v>112</v>
      </c>
      <c r="F11" s="114" t="s">
        <v>112</v>
      </c>
    </row>
    <row r="12" spans="1:6" x14ac:dyDescent="0.2">
      <c r="A12" s="113">
        <v>1</v>
      </c>
      <c r="B12" s="113">
        <f t="shared" ref="B12:F12" si="0">A12+1</f>
        <v>2</v>
      </c>
      <c r="C12" s="113">
        <f t="shared" si="0"/>
        <v>3</v>
      </c>
      <c r="D12" s="113">
        <f t="shared" si="0"/>
        <v>4</v>
      </c>
      <c r="E12" s="113">
        <f t="shared" si="0"/>
        <v>5</v>
      </c>
      <c r="F12" s="113">
        <f t="shared" si="0"/>
        <v>6</v>
      </c>
    </row>
    <row r="13" spans="1:6" s="135" customFormat="1" ht="27" customHeight="1" x14ac:dyDescent="0.2">
      <c r="A13" s="133"/>
      <c r="B13" s="134" t="s">
        <v>101</v>
      </c>
      <c r="C13" s="134" t="s">
        <v>101</v>
      </c>
      <c r="D13" s="134" t="s">
        <v>101</v>
      </c>
      <c r="E13" s="134" t="s">
        <v>101</v>
      </c>
      <c r="F13" s="134" t="s">
        <v>101</v>
      </c>
    </row>
    <row r="14" spans="1:6" x14ac:dyDescent="0.2">
      <c r="A14" s="111" t="s">
        <v>24</v>
      </c>
      <c r="B14" s="111" t="s">
        <v>115</v>
      </c>
      <c r="C14" s="136">
        <v>299</v>
      </c>
      <c r="D14" s="111"/>
      <c r="E14" s="111"/>
      <c r="F14" s="111"/>
    </row>
    <row r="15" spans="1:6" x14ac:dyDescent="0.2">
      <c r="A15" s="120">
        <v>1</v>
      </c>
      <c r="B15" s="177"/>
      <c r="C15" s="183"/>
      <c r="D15" s="183"/>
      <c r="E15" s="183"/>
      <c r="F15" s="183"/>
    </row>
    <row r="16" spans="1:6" x14ac:dyDescent="0.2">
      <c r="A16" s="120">
        <v>2</v>
      </c>
      <c r="B16" s="177"/>
      <c r="C16" s="183"/>
      <c r="D16" s="183"/>
      <c r="E16" s="183"/>
      <c r="F16" s="183"/>
    </row>
    <row r="17" spans="1:6" x14ac:dyDescent="0.2">
      <c r="A17" s="120">
        <v>3</v>
      </c>
      <c r="B17" s="180"/>
      <c r="C17" s="183"/>
      <c r="D17" s="183"/>
      <c r="E17" s="183"/>
      <c r="F17" s="183"/>
    </row>
    <row r="18" spans="1:6" x14ac:dyDescent="0.2">
      <c r="A18" s="120">
        <v>4</v>
      </c>
      <c r="B18" s="180"/>
      <c r="C18" s="183"/>
      <c r="D18" s="183"/>
      <c r="E18" s="183"/>
      <c r="F18" s="183"/>
    </row>
    <row r="19" spans="1:6" x14ac:dyDescent="0.2">
      <c r="A19" s="120">
        <v>5</v>
      </c>
      <c r="B19" s="180"/>
      <c r="C19" s="183"/>
      <c r="D19" s="183"/>
      <c r="E19" s="183"/>
      <c r="F19" s="183"/>
    </row>
    <row r="20" spans="1:6" x14ac:dyDescent="0.2">
      <c r="A20" s="120">
        <v>6</v>
      </c>
      <c r="B20" s="180"/>
      <c r="C20" s="183"/>
      <c r="D20" s="183"/>
      <c r="E20" s="183"/>
      <c r="F20" s="183"/>
    </row>
    <row r="21" spans="1:6" x14ac:dyDescent="0.2">
      <c r="A21" s="120">
        <v>7</v>
      </c>
      <c r="B21" s="180"/>
      <c r="C21" s="183"/>
      <c r="D21" s="183"/>
      <c r="E21" s="183"/>
      <c r="F21" s="183"/>
    </row>
    <row r="22" spans="1:6" x14ac:dyDescent="0.2">
      <c r="B22" s="201" t="s">
        <v>40</v>
      </c>
      <c r="C22" s="198">
        <f t="shared" ref="C22:F22" si="1">SUM(C15:C21)</f>
        <v>0</v>
      </c>
      <c r="D22" s="198">
        <f t="shared" si="1"/>
        <v>0</v>
      </c>
      <c r="E22" s="198">
        <f t="shared" si="1"/>
        <v>0</v>
      </c>
      <c r="F22" s="198">
        <f t="shared" si="1"/>
        <v>0</v>
      </c>
    </row>
  </sheetData>
  <pageMargins left="0.7" right="0.7" top="0.78740157499999996" bottom="0.78740157499999996"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A2" sqref="A2"/>
    </sheetView>
  </sheetViews>
  <sheetFormatPr baseColWidth="10" defaultRowHeight="12.75" x14ac:dyDescent="0.2"/>
  <cols>
    <col min="1" max="1" width="16.85546875" customWidth="1"/>
    <col min="2" max="2" width="25" customWidth="1"/>
    <col min="3" max="6" width="15.7109375" customWidth="1"/>
  </cols>
  <sheetData>
    <row r="1" spans="1:6" ht="18.75" x14ac:dyDescent="0.3">
      <c r="A1" s="132" t="s">
        <v>132</v>
      </c>
    </row>
    <row r="2" spans="1:6" x14ac:dyDescent="0.2">
      <c r="A2" s="138" t="s">
        <v>154</v>
      </c>
    </row>
    <row r="3" spans="1:6" x14ac:dyDescent="0.2">
      <c r="A3" s="174" t="s">
        <v>41</v>
      </c>
      <c r="B3" s="174"/>
    </row>
    <row r="4" spans="1:6" ht="18.75" x14ac:dyDescent="0.3">
      <c r="A4" s="132"/>
    </row>
    <row r="5" spans="1:6" ht="18.75" x14ac:dyDescent="0.3">
      <c r="A5" s="132"/>
      <c r="B5" s="137"/>
    </row>
    <row r="6" spans="1:6" ht="18.75" x14ac:dyDescent="0.3">
      <c r="A6" s="132"/>
    </row>
    <row r="7" spans="1:6" x14ac:dyDescent="0.2">
      <c r="A7" s="21" t="s">
        <v>92</v>
      </c>
      <c r="B7" s="175"/>
      <c r="C7" s="175"/>
    </row>
    <row r="8" spans="1:6" x14ac:dyDescent="0.2">
      <c r="A8" s="21" t="s">
        <v>93</v>
      </c>
      <c r="B8" s="176" t="s">
        <v>110</v>
      </c>
    </row>
    <row r="9" spans="1:6" ht="12" customHeight="1" x14ac:dyDescent="0.2"/>
    <row r="10" spans="1:6" x14ac:dyDescent="0.2">
      <c r="C10" s="171" t="s">
        <v>106</v>
      </c>
      <c r="D10" s="171" t="s">
        <v>106</v>
      </c>
      <c r="E10" s="171" t="s">
        <v>106</v>
      </c>
      <c r="F10" s="178" t="s">
        <v>106</v>
      </c>
    </row>
    <row r="11" spans="1:6" ht="30.75" customHeight="1" x14ac:dyDescent="0.2">
      <c r="A11" s="116" t="s">
        <v>10</v>
      </c>
      <c r="B11" s="114" t="s">
        <v>114</v>
      </c>
      <c r="C11" s="114" t="s">
        <v>112</v>
      </c>
      <c r="D11" s="114" t="s">
        <v>112</v>
      </c>
      <c r="E11" s="114" t="s">
        <v>112</v>
      </c>
      <c r="F11" s="114" t="s">
        <v>112</v>
      </c>
    </row>
    <row r="12" spans="1:6" x14ac:dyDescent="0.2">
      <c r="A12" s="113">
        <v>1</v>
      </c>
      <c r="B12" s="113">
        <f t="shared" ref="B12:F12" si="0">A12+1</f>
        <v>2</v>
      </c>
      <c r="C12" s="113">
        <f t="shared" si="0"/>
        <v>3</v>
      </c>
      <c r="D12" s="113">
        <f t="shared" si="0"/>
        <v>4</v>
      </c>
      <c r="E12" s="113">
        <f t="shared" si="0"/>
        <v>5</v>
      </c>
      <c r="F12" s="113">
        <f t="shared" si="0"/>
        <v>6</v>
      </c>
    </row>
    <row r="13" spans="1:6" s="135" customFormat="1" ht="27" customHeight="1" x14ac:dyDescent="0.2">
      <c r="A13" s="133"/>
      <c r="B13" s="134" t="s">
        <v>101</v>
      </c>
      <c r="C13" s="134" t="s">
        <v>101</v>
      </c>
      <c r="D13" s="134" t="s">
        <v>101</v>
      </c>
      <c r="E13" s="134" t="s">
        <v>101</v>
      </c>
      <c r="F13" s="134" t="s">
        <v>101</v>
      </c>
    </row>
    <row r="14" spans="1:6" x14ac:dyDescent="0.2">
      <c r="A14" s="111" t="s">
        <v>24</v>
      </c>
      <c r="B14" s="111" t="s">
        <v>133</v>
      </c>
      <c r="C14" s="206">
        <v>11</v>
      </c>
      <c r="D14" s="206">
        <v>12</v>
      </c>
      <c r="E14" s="206">
        <v>13</v>
      </c>
      <c r="F14" s="206">
        <v>15</v>
      </c>
    </row>
    <row r="15" spans="1:6" x14ac:dyDescent="0.2">
      <c r="A15" s="120">
        <v>1</v>
      </c>
      <c r="B15" s="177"/>
      <c r="C15" s="183"/>
      <c r="D15" s="183"/>
      <c r="E15" s="183"/>
      <c r="F15" s="183"/>
    </row>
    <row r="16" spans="1:6" x14ac:dyDescent="0.2">
      <c r="A16" s="120">
        <v>2</v>
      </c>
      <c r="B16" s="177"/>
      <c r="C16" s="183"/>
      <c r="D16" s="183"/>
      <c r="E16" s="183"/>
      <c r="F16" s="183"/>
    </row>
    <row r="17" spans="1:6" x14ac:dyDescent="0.2">
      <c r="A17" s="120">
        <v>3</v>
      </c>
      <c r="B17" s="180"/>
      <c r="C17" s="183"/>
      <c r="D17" s="183"/>
      <c r="E17" s="183"/>
      <c r="F17" s="183"/>
    </row>
    <row r="18" spans="1:6" x14ac:dyDescent="0.2">
      <c r="A18" s="120">
        <v>4</v>
      </c>
      <c r="B18" s="180"/>
      <c r="C18" s="183"/>
      <c r="D18" s="183"/>
      <c r="E18" s="183"/>
      <c r="F18" s="183"/>
    </row>
    <row r="19" spans="1:6" x14ac:dyDescent="0.2">
      <c r="A19" s="120">
        <v>5</v>
      </c>
      <c r="B19" s="180"/>
      <c r="C19" s="183"/>
      <c r="D19" s="183"/>
      <c r="E19" s="183"/>
      <c r="F19" s="183"/>
    </row>
    <row r="20" spans="1:6" x14ac:dyDescent="0.2">
      <c r="A20" s="120">
        <v>6</v>
      </c>
      <c r="B20" s="180"/>
      <c r="C20" s="183"/>
      <c r="D20" s="183"/>
      <c r="E20" s="183"/>
      <c r="F20" s="183"/>
    </row>
    <row r="21" spans="1:6" x14ac:dyDescent="0.2">
      <c r="A21" s="120">
        <v>7</v>
      </c>
      <c r="B21" s="180"/>
      <c r="C21" s="183"/>
      <c r="D21" s="183"/>
      <c r="E21" s="183"/>
      <c r="F21" s="183"/>
    </row>
    <row r="22" spans="1:6" x14ac:dyDescent="0.2">
      <c r="B22" s="201" t="s">
        <v>40</v>
      </c>
      <c r="C22" s="198">
        <f t="shared" ref="C22:F22" si="1">SUM(C15:C21)</f>
        <v>0</v>
      </c>
      <c r="D22" s="198">
        <f t="shared" si="1"/>
        <v>0</v>
      </c>
      <c r="E22" s="198">
        <f t="shared" si="1"/>
        <v>0</v>
      </c>
      <c r="F22" s="198">
        <f t="shared" si="1"/>
        <v>0</v>
      </c>
    </row>
  </sheetData>
  <pageMargins left="0.7" right="0.7" top="0.78740157499999996" bottom="0.78740157499999996"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44"/>
  <sheetViews>
    <sheetView workbookViewId="0">
      <selection activeCell="A2" sqref="A2"/>
    </sheetView>
  </sheetViews>
  <sheetFormatPr baseColWidth="10" defaultRowHeight="12.75" x14ac:dyDescent="0.2"/>
  <cols>
    <col min="1" max="1" width="16.85546875" customWidth="1"/>
    <col min="2" max="2" width="25" customWidth="1"/>
    <col min="3" max="4" width="15.85546875" customWidth="1"/>
    <col min="5" max="6" width="16.42578125" customWidth="1"/>
    <col min="7" max="7" width="12.140625" customWidth="1"/>
    <col min="8" max="9" width="16.42578125" customWidth="1"/>
    <col min="10" max="10" width="15.28515625" customWidth="1"/>
    <col min="11" max="12" width="16.42578125" customWidth="1"/>
    <col min="13" max="13" width="11.7109375" customWidth="1"/>
    <col min="14" max="15" width="16.42578125" customWidth="1"/>
    <col min="16" max="16" width="11.7109375" customWidth="1"/>
  </cols>
  <sheetData>
    <row r="1" spans="1:16" ht="18.75" x14ac:dyDescent="0.3">
      <c r="A1" s="132" t="s">
        <v>144</v>
      </c>
    </row>
    <row r="2" spans="1:16" x14ac:dyDescent="0.2">
      <c r="A2" s="138" t="s">
        <v>154</v>
      </c>
    </row>
    <row r="3" spans="1:16" x14ac:dyDescent="0.2">
      <c r="A3" s="174" t="s">
        <v>41</v>
      </c>
      <c r="B3" s="174"/>
      <c r="C3" s="174"/>
    </row>
    <row r="4" spans="1:16" ht="18.75" x14ac:dyDescent="0.3">
      <c r="A4" s="132"/>
    </row>
    <row r="5" spans="1:16" ht="18.75" x14ac:dyDescent="0.3">
      <c r="A5" s="132"/>
    </row>
    <row r="6" spans="1:16" ht="18.75" x14ac:dyDescent="0.3">
      <c r="A6" s="132"/>
    </row>
    <row r="7" spans="1:16" x14ac:dyDescent="0.2">
      <c r="A7" s="21" t="s">
        <v>92</v>
      </c>
      <c r="B7" s="175"/>
      <c r="C7" s="175"/>
    </row>
    <row r="8" spans="1:16" x14ac:dyDescent="0.2">
      <c r="A8" s="21" t="s">
        <v>93</v>
      </c>
      <c r="B8" s="176" t="s">
        <v>110</v>
      </c>
      <c r="C8" s="137"/>
    </row>
    <row r="9" spans="1:16" x14ac:dyDescent="0.2">
      <c r="A9" s="21"/>
      <c r="B9" s="137"/>
      <c r="C9" s="137"/>
    </row>
    <row r="10" spans="1:16" ht="12" customHeight="1" x14ac:dyDescent="0.2">
      <c r="A10" s="145" t="s">
        <v>121</v>
      </c>
      <c r="B10" s="21" t="s">
        <v>120</v>
      </c>
    </row>
    <row r="11" spans="1:16" x14ac:dyDescent="0.2">
      <c r="E11" s="151"/>
      <c r="F11" s="150"/>
      <c r="G11" s="151"/>
      <c r="H11" s="144"/>
      <c r="I11" s="144"/>
      <c r="J11" s="154"/>
      <c r="K11" s="144"/>
      <c r="L11" s="144"/>
      <c r="M11" s="154"/>
      <c r="N11" s="144"/>
      <c r="O11" s="144"/>
      <c r="P11" s="144"/>
    </row>
    <row r="12" spans="1:16" s="135" customFormat="1" ht="40.5" customHeight="1" x14ac:dyDescent="0.2">
      <c r="A12" s="170" t="s">
        <v>10</v>
      </c>
      <c r="B12" s="208" t="s">
        <v>117</v>
      </c>
      <c r="C12" s="208" t="s">
        <v>151</v>
      </c>
      <c r="D12" s="208" t="s">
        <v>141</v>
      </c>
      <c r="E12" s="208" t="s">
        <v>118</v>
      </c>
      <c r="F12" s="208" t="s">
        <v>119</v>
      </c>
      <c r="G12" s="208" t="s">
        <v>112</v>
      </c>
      <c r="H12" s="171" t="s">
        <v>106</v>
      </c>
      <c r="I12" s="171" t="s">
        <v>106</v>
      </c>
      <c r="J12" s="171" t="s">
        <v>106</v>
      </c>
      <c r="K12" s="178" t="s">
        <v>106</v>
      </c>
      <c r="L12" s="219" t="s">
        <v>19</v>
      </c>
      <c r="M12" s="209"/>
      <c r="N12" s="209"/>
      <c r="O12" s="209"/>
      <c r="P12" s="209"/>
    </row>
    <row r="13" spans="1:16" x14ac:dyDescent="0.2">
      <c r="A13" s="113">
        <v>1</v>
      </c>
      <c r="B13" s="113">
        <f t="shared" ref="B13:C13" si="0">A13+1</f>
        <v>2</v>
      </c>
      <c r="C13" s="113">
        <f t="shared" si="0"/>
        <v>3</v>
      </c>
      <c r="D13" s="113">
        <f t="shared" ref="D13" si="1">C13+1</f>
        <v>4</v>
      </c>
      <c r="E13" s="113">
        <f t="shared" ref="E13:F13" si="2">D13+1</f>
        <v>5</v>
      </c>
      <c r="F13" s="113">
        <f t="shared" si="2"/>
        <v>6</v>
      </c>
      <c r="G13" s="113">
        <f t="shared" ref="G13" si="3">F13+1</f>
        <v>7</v>
      </c>
      <c r="H13" s="113">
        <f t="shared" ref="H13" si="4">G13+1</f>
        <v>8</v>
      </c>
      <c r="I13" s="113">
        <f t="shared" ref="I13" si="5">H13+1</f>
        <v>9</v>
      </c>
      <c r="J13" s="113">
        <f t="shared" ref="J13:L13" si="6">I13+1</f>
        <v>10</v>
      </c>
      <c r="K13" s="113">
        <f t="shared" si="6"/>
        <v>11</v>
      </c>
      <c r="L13" s="25">
        <f t="shared" si="6"/>
        <v>12</v>
      </c>
      <c r="M13" s="156"/>
      <c r="N13" s="156"/>
      <c r="O13" s="156"/>
      <c r="P13" s="156"/>
    </row>
    <row r="14" spans="1:16" s="135" customFormat="1" ht="33.75" x14ac:dyDescent="0.2">
      <c r="A14" s="133"/>
      <c r="B14" s="134" t="s">
        <v>101</v>
      </c>
      <c r="C14" s="134" t="s">
        <v>101</v>
      </c>
      <c r="D14" s="134" t="s">
        <v>101</v>
      </c>
      <c r="E14" s="134" t="s">
        <v>101</v>
      </c>
      <c r="F14" s="134" t="s">
        <v>101</v>
      </c>
      <c r="G14" s="134" t="s">
        <v>152</v>
      </c>
      <c r="H14" s="134" t="s">
        <v>101</v>
      </c>
      <c r="I14" s="134" t="s">
        <v>101</v>
      </c>
      <c r="J14" s="134" t="s">
        <v>101</v>
      </c>
      <c r="K14" s="134" t="s">
        <v>101</v>
      </c>
      <c r="L14" s="214" t="s">
        <v>153</v>
      </c>
      <c r="M14" s="157"/>
      <c r="N14" s="157"/>
      <c r="O14" s="157"/>
      <c r="P14" s="157"/>
    </row>
    <row r="15" spans="1:16" x14ac:dyDescent="0.2">
      <c r="A15" s="111" t="s">
        <v>24</v>
      </c>
      <c r="B15" s="111" t="s">
        <v>150</v>
      </c>
      <c r="C15" s="215">
        <v>4000</v>
      </c>
      <c r="D15" s="111">
        <v>400</v>
      </c>
      <c r="E15" s="111">
        <v>20</v>
      </c>
      <c r="F15" s="111">
        <v>12</v>
      </c>
      <c r="G15" s="136">
        <f>C15/D15*E15*F15</f>
        <v>2400</v>
      </c>
      <c r="H15" s="136">
        <v>800</v>
      </c>
      <c r="I15" s="136">
        <v>800</v>
      </c>
      <c r="J15" s="136">
        <v>800</v>
      </c>
      <c r="K15" s="136"/>
      <c r="L15" s="20">
        <f>SUM(H15:K15)</f>
        <v>2400</v>
      </c>
      <c r="M15" s="210"/>
      <c r="N15" s="210"/>
      <c r="O15" s="210"/>
      <c r="P15" s="210"/>
    </row>
    <row r="16" spans="1:16" x14ac:dyDescent="0.2">
      <c r="A16" s="120">
        <v>1</v>
      </c>
      <c r="B16" s="178"/>
      <c r="C16" s="218"/>
      <c r="D16" s="178"/>
      <c r="E16" s="178"/>
      <c r="F16" s="178"/>
      <c r="G16" s="216" t="e">
        <f>ROUND(C16/D16*E16*F16,2)</f>
        <v>#DIV/0!</v>
      </c>
      <c r="H16" s="218"/>
      <c r="I16" s="218"/>
      <c r="J16" s="213"/>
      <c r="K16" s="213"/>
      <c r="L16" s="217">
        <f t="shared" ref="L16:L22" si="7">SUM(H16:K16)</f>
        <v>0</v>
      </c>
      <c r="M16" s="212"/>
      <c r="N16" s="211"/>
      <c r="O16" s="154"/>
      <c r="P16" s="212"/>
    </row>
    <row r="17" spans="1:17" x14ac:dyDescent="0.2">
      <c r="A17" s="120">
        <v>2</v>
      </c>
      <c r="B17" s="178"/>
      <c r="C17" s="218"/>
      <c r="D17" s="178"/>
      <c r="E17" s="178"/>
      <c r="F17" s="178"/>
      <c r="G17" s="216" t="e">
        <f t="shared" ref="G17:G22" si="8">ROUND(C17/D17*E17*F17,2)</f>
        <v>#DIV/0!</v>
      </c>
      <c r="H17" s="218"/>
      <c r="I17" s="218"/>
      <c r="J17" s="213"/>
      <c r="K17" s="213"/>
      <c r="L17" s="217">
        <f t="shared" si="7"/>
        <v>0</v>
      </c>
      <c r="M17" s="212"/>
      <c r="N17" s="211"/>
      <c r="O17" s="154"/>
      <c r="P17" s="212"/>
    </row>
    <row r="18" spans="1:17" x14ac:dyDescent="0.2">
      <c r="A18" s="120">
        <v>3</v>
      </c>
      <c r="B18" s="182"/>
      <c r="C18" s="218"/>
      <c r="D18" s="178"/>
      <c r="E18" s="178"/>
      <c r="F18" s="178"/>
      <c r="G18" s="216" t="e">
        <f t="shared" si="8"/>
        <v>#DIV/0!</v>
      </c>
      <c r="H18" s="218"/>
      <c r="I18" s="218"/>
      <c r="J18" s="213"/>
      <c r="K18" s="213"/>
      <c r="L18" s="217">
        <f t="shared" si="7"/>
        <v>0</v>
      </c>
      <c r="M18" s="212"/>
      <c r="N18" s="211"/>
      <c r="O18" s="154"/>
      <c r="P18" s="212"/>
    </row>
    <row r="19" spans="1:17" x14ac:dyDescent="0.2">
      <c r="A19" s="120">
        <v>4</v>
      </c>
      <c r="B19" s="182"/>
      <c r="C19" s="218"/>
      <c r="D19" s="178"/>
      <c r="E19" s="178"/>
      <c r="F19" s="178"/>
      <c r="G19" s="216" t="e">
        <f t="shared" si="8"/>
        <v>#DIV/0!</v>
      </c>
      <c r="H19" s="218"/>
      <c r="I19" s="218"/>
      <c r="J19" s="213"/>
      <c r="K19" s="213"/>
      <c r="L19" s="217">
        <f t="shared" si="7"/>
        <v>0</v>
      </c>
      <c r="M19" s="212"/>
      <c r="N19" s="211"/>
      <c r="O19" s="154"/>
      <c r="P19" s="212"/>
    </row>
    <row r="20" spans="1:17" x14ac:dyDescent="0.2">
      <c r="A20" s="120">
        <v>5</v>
      </c>
      <c r="B20" s="182"/>
      <c r="C20" s="218"/>
      <c r="D20" s="178"/>
      <c r="E20" s="178"/>
      <c r="F20" s="178"/>
      <c r="G20" s="216" t="e">
        <f t="shared" si="8"/>
        <v>#DIV/0!</v>
      </c>
      <c r="H20" s="218"/>
      <c r="I20" s="218"/>
      <c r="J20" s="213"/>
      <c r="K20" s="213"/>
      <c r="L20" s="217">
        <f t="shared" si="7"/>
        <v>0</v>
      </c>
      <c r="M20" s="212"/>
      <c r="N20" s="211"/>
      <c r="O20" s="154"/>
      <c r="P20" s="212"/>
    </row>
    <row r="21" spans="1:17" x14ac:dyDescent="0.2">
      <c r="A21" s="120">
        <v>6</v>
      </c>
      <c r="B21" s="182"/>
      <c r="C21" s="218"/>
      <c r="D21" s="178"/>
      <c r="E21" s="178"/>
      <c r="F21" s="178"/>
      <c r="G21" s="216" t="e">
        <f t="shared" si="8"/>
        <v>#DIV/0!</v>
      </c>
      <c r="H21" s="218"/>
      <c r="I21" s="218"/>
      <c r="J21" s="213"/>
      <c r="K21" s="213"/>
      <c r="L21" s="217">
        <f t="shared" si="7"/>
        <v>0</v>
      </c>
      <c r="M21" s="212"/>
      <c r="N21" s="211"/>
      <c r="O21" s="154"/>
      <c r="P21" s="212"/>
    </row>
    <row r="22" spans="1:17" x14ac:dyDescent="0.2">
      <c r="A22" s="120">
        <v>7</v>
      </c>
      <c r="B22" s="182"/>
      <c r="C22" s="218"/>
      <c r="D22" s="178"/>
      <c r="E22" s="178"/>
      <c r="F22" s="178"/>
      <c r="G22" s="216" t="e">
        <f t="shared" si="8"/>
        <v>#DIV/0!</v>
      </c>
      <c r="H22" s="218"/>
      <c r="I22" s="218"/>
      <c r="J22" s="213"/>
      <c r="K22" s="213"/>
      <c r="L22" s="217">
        <f t="shared" si="7"/>
        <v>0</v>
      </c>
      <c r="M22" s="212"/>
      <c r="N22" s="211"/>
      <c r="O22" s="154"/>
      <c r="P22" s="212"/>
    </row>
    <row r="23" spans="1:17" s="144" customFormat="1" x14ac:dyDescent="0.2">
      <c r="A23" s="146"/>
      <c r="B23" s="143"/>
      <c r="C23" s="147"/>
      <c r="D23" s="146"/>
      <c r="E23" s="146"/>
      <c r="F23" s="146"/>
      <c r="G23" s="148"/>
      <c r="J23" s="153"/>
      <c r="M23" s="153"/>
      <c r="P23" s="153"/>
    </row>
    <row r="24" spans="1:17" s="73" customFormat="1" x14ac:dyDescent="0.2">
      <c r="A24" s="152" t="s">
        <v>122</v>
      </c>
      <c r="B24" s="74" t="s">
        <v>123</v>
      </c>
      <c r="C24" s="143"/>
      <c r="D24" s="144"/>
      <c r="E24" s="144"/>
      <c r="F24" s="144"/>
      <c r="G24" s="153"/>
      <c r="H24" s="144"/>
      <c r="I24" s="144"/>
      <c r="J24" s="153"/>
      <c r="K24" s="144"/>
      <c r="L24" s="144"/>
      <c r="M24" s="153"/>
      <c r="N24" s="144"/>
      <c r="O24" s="144"/>
      <c r="P24" s="153"/>
      <c r="Q24" s="144"/>
    </row>
    <row r="25" spans="1:17" s="73" customFormat="1" x14ac:dyDescent="0.2">
      <c r="A25" s="152"/>
      <c r="B25" s="74"/>
      <c r="C25" s="143"/>
      <c r="D25" s="144"/>
      <c r="E25" s="150"/>
      <c r="F25" s="150"/>
      <c r="G25" s="153"/>
      <c r="H25" s="144"/>
      <c r="I25" s="144"/>
      <c r="J25" s="153"/>
      <c r="K25" s="144"/>
      <c r="L25" s="144"/>
      <c r="M25" s="153"/>
      <c r="N25" s="144"/>
      <c r="O25" s="144"/>
      <c r="P25" s="153"/>
      <c r="Q25" s="144"/>
    </row>
    <row r="26" spans="1:17" x14ac:dyDescent="0.2">
      <c r="A26" s="149"/>
      <c r="B26" s="151"/>
      <c r="C26" s="171" t="s">
        <v>106</v>
      </c>
      <c r="D26" s="171" t="s">
        <v>106</v>
      </c>
      <c r="E26" s="171" t="s">
        <v>106</v>
      </c>
      <c r="F26" s="178" t="s">
        <v>106</v>
      </c>
      <c r="G26" s="144"/>
      <c r="H26" s="154"/>
      <c r="I26" s="144"/>
      <c r="J26" s="144"/>
      <c r="K26" s="154"/>
      <c r="L26" s="144"/>
      <c r="M26" s="144"/>
      <c r="N26" s="154"/>
      <c r="O26" s="144"/>
      <c r="P26" s="144"/>
      <c r="Q26" s="144"/>
    </row>
    <row r="27" spans="1:17" s="141" customFormat="1" x14ac:dyDescent="0.2">
      <c r="A27" s="139"/>
      <c r="B27" s="140" t="s">
        <v>114</v>
      </c>
      <c r="C27" s="114" t="s">
        <v>112</v>
      </c>
      <c r="D27" s="114" t="s">
        <v>112</v>
      </c>
      <c r="E27" s="114" t="s">
        <v>112</v>
      </c>
      <c r="F27" s="114" t="s">
        <v>112</v>
      </c>
      <c r="G27" s="155"/>
      <c r="H27" s="144"/>
      <c r="I27" s="144"/>
      <c r="J27" s="155"/>
      <c r="K27" s="144"/>
      <c r="L27" s="144"/>
      <c r="M27" s="155"/>
      <c r="N27" s="144"/>
      <c r="O27" s="144"/>
      <c r="P27" s="155"/>
      <c r="Q27" s="144"/>
    </row>
    <row r="28" spans="1:17" x14ac:dyDescent="0.2">
      <c r="A28" s="120"/>
      <c r="B28" s="113">
        <f t="shared" ref="B28:F28" si="9">A28+1</f>
        <v>1</v>
      </c>
      <c r="C28" s="113">
        <f t="shared" si="9"/>
        <v>2</v>
      </c>
      <c r="D28" s="113">
        <f t="shared" si="9"/>
        <v>3</v>
      </c>
      <c r="E28" s="113">
        <f>D28+1</f>
        <v>4</v>
      </c>
      <c r="F28" s="113">
        <f t="shared" si="9"/>
        <v>5</v>
      </c>
      <c r="G28" s="156"/>
      <c r="H28" s="156"/>
      <c r="I28" s="156"/>
      <c r="J28" s="156"/>
      <c r="K28" s="156"/>
      <c r="L28" s="156"/>
      <c r="M28" s="156"/>
      <c r="N28" s="156"/>
      <c r="O28" s="156"/>
      <c r="P28" s="156"/>
      <c r="Q28" s="144"/>
    </row>
    <row r="29" spans="1:17" s="135" customFormat="1" ht="25.5" customHeight="1" x14ac:dyDescent="0.2">
      <c r="A29" s="133"/>
      <c r="B29" s="134" t="s">
        <v>101</v>
      </c>
      <c r="C29" s="134" t="s">
        <v>101</v>
      </c>
      <c r="D29" s="134" t="s">
        <v>101</v>
      </c>
      <c r="E29" s="134" t="s">
        <v>101</v>
      </c>
      <c r="F29" s="134" t="s">
        <v>101</v>
      </c>
      <c r="G29" s="157"/>
      <c r="H29" s="158"/>
      <c r="I29" s="158"/>
      <c r="J29" s="157"/>
      <c r="K29" s="158"/>
      <c r="L29" s="158"/>
      <c r="M29" s="157"/>
      <c r="N29" s="158"/>
      <c r="O29" s="158"/>
      <c r="P29" s="157"/>
      <c r="Q29" s="159"/>
    </row>
    <row r="30" spans="1:17" s="142" customFormat="1" x14ac:dyDescent="0.2">
      <c r="A30" s="111" t="s">
        <v>24</v>
      </c>
      <c r="B30" s="111" t="s">
        <v>140</v>
      </c>
      <c r="C30" s="136">
        <v>35</v>
      </c>
      <c r="D30" s="111"/>
      <c r="E30" s="111"/>
      <c r="F30" s="111"/>
      <c r="G30" s="160"/>
      <c r="H30" s="161"/>
      <c r="I30" s="161"/>
      <c r="J30" s="153"/>
      <c r="K30" s="161"/>
      <c r="L30" s="161"/>
      <c r="M30" s="153"/>
      <c r="N30" s="161"/>
      <c r="O30" s="161"/>
      <c r="P30" s="153"/>
      <c r="Q30" s="161"/>
    </row>
    <row r="31" spans="1:17" x14ac:dyDescent="0.2">
      <c r="A31" s="120">
        <v>1</v>
      </c>
      <c r="B31" s="180"/>
      <c r="C31" s="179"/>
      <c r="D31" s="179"/>
      <c r="E31" s="179"/>
      <c r="F31" s="179"/>
      <c r="G31" s="162"/>
      <c r="H31" s="144"/>
      <c r="I31" s="144"/>
      <c r="J31" s="162"/>
      <c r="K31" s="144"/>
      <c r="L31" s="144"/>
      <c r="M31" s="162"/>
      <c r="N31" s="144"/>
      <c r="O31" s="144"/>
      <c r="P31" s="162"/>
      <c r="Q31" s="144"/>
    </row>
    <row r="32" spans="1:17" x14ac:dyDescent="0.2">
      <c r="A32" s="120">
        <v>2</v>
      </c>
      <c r="B32" s="180"/>
      <c r="C32" s="179"/>
      <c r="D32" s="179"/>
      <c r="E32" s="179"/>
      <c r="F32" s="179"/>
      <c r="G32" s="162"/>
      <c r="H32" s="144"/>
      <c r="I32" s="144"/>
      <c r="J32" s="162"/>
      <c r="K32" s="144"/>
      <c r="L32" s="144"/>
      <c r="M32" s="162"/>
      <c r="N32" s="144"/>
      <c r="O32" s="144"/>
      <c r="P32" s="162"/>
      <c r="Q32" s="144"/>
    </row>
    <row r="33" spans="1:17" x14ac:dyDescent="0.2">
      <c r="A33" s="120">
        <v>3</v>
      </c>
      <c r="B33" s="180"/>
      <c r="C33" s="179"/>
      <c r="D33" s="179"/>
      <c r="E33" s="179"/>
      <c r="F33" s="179"/>
      <c r="G33" s="162"/>
      <c r="H33" s="144"/>
      <c r="I33" s="144"/>
      <c r="J33" s="162"/>
      <c r="K33" s="144"/>
      <c r="L33" s="144"/>
      <c r="M33" s="162"/>
      <c r="N33" s="144"/>
      <c r="O33" s="144"/>
      <c r="P33" s="162"/>
      <c r="Q33" s="144"/>
    </row>
    <row r="34" spans="1:17" x14ac:dyDescent="0.2">
      <c r="A34" s="120">
        <v>4</v>
      </c>
      <c r="B34" s="180"/>
      <c r="C34" s="179"/>
      <c r="D34" s="179"/>
      <c r="E34" s="179"/>
      <c r="F34" s="179"/>
      <c r="G34" s="162"/>
      <c r="H34" s="144"/>
      <c r="I34" s="144"/>
      <c r="J34" s="162"/>
      <c r="K34" s="144"/>
      <c r="L34" s="144"/>
      <c r="M34" s="162"/>
      <c r="N34" s="144"/>
      <c r="O34" s="144"/>
      <c r="P34" s="162"/>
      <c r="Q34" s="144"/>
    </row>
    <row r="35" spans="1:17" x14ac:dyDescent="0.2">
      <c r="A35" s="120">
        <v>5</v>
      </c>
      <c r="B35" s="180"/>
      <c r="C35" s="179"/>
      <c r="D35" s="179"/>
      <c r="E35" s="179"/>
      <c r="F35" s="179"/>
      <c r="G35" s="162"/>
      <c r="H35" s="144"/>
      <c r="I35" s="144"/>
      <c r="J35" s="162"/>
      <c r="K35" s="144"/>
      <c r="L35" s="144"/>
      <c r="M35" s="162"/>
      <c r="N35" s="144"/>
      <c r="O35" s="144"/>
      <c r="P35" s="162"/>
      <c r="Q35" s="144"/>
    </row>
    <row r="36" spans="1:17" x14ac:dyDescent="0.2">
      <c r="A36" s="120">
        <v>6</v>
      </c>
      <c r="B36" s="180"/>
      <c r="C36" s="179"/>
      <c r="D36" s="179"/>
      <c r="E36" s="179"/>
      <c r="F36" s="179"/>
      <c r="G36" s="162"/>
      <c r="H36" s="144"/>
      <c r="I36" s="144"/>
      <c r="J36" s="162"/>
      <c r="K36" s="144"/>
      <c r="L36" s="144"/>
      <c r="M36" s="162"/>
      <c r="N36" s="144"/>
      <c r="O36" s="144"/>
      <c r="P36" s="162"/>
      <c r="Q36" s="144"/>
    </row>
    <row r="37" spans="1:17" x14ac:dyDescent="0.2">
      <c r="A37" s="120">
        <v>7</v>
      </c>
      <c r="B37" s="180"/>
      <c r="C37" s="179"/>
      <c r="D37" s="179"/>
      <c r="E37" s="179"/>
      <c r="F37" s="179"/>
      <c r="G37" s="162"/>
      <c r="H37" s="144"/>
      <c r="I37" s="144"/>
      <c r="J37" s="162"/>
      <c r="K37" s="144"/>
      <c r="L37" s="144"/>
      <c r="M37" s="162"/>
      <c r="N37" s="144"/>
      <c r="O37" s="144"/>
      <c r="P37" s="162"/>
      <c r="Q37" s="144"/>
    </row>
    <row r="38" spans="1:17" x14ac:dyDescent="0.2">
      <c r="G38" s="144"/>
      <c r="H38" s="144"/>
      <c r="I38" s="144"/>
      <c r="J38" s="144"/>
      <c r="K38" s="144"/>
      <c r="L38" s="144"/>
      <c r="M38" s="144"/>
      <c r="N38" s="144"/>
      <c r="O38" s="144"/>
      <c r="P38" s="144"/>
      <c r="Q38" s="144"/>
    </row>
    <row r="39" spans="1:17" x14ac:dyDescent="0.2">
      <c r="A39" s="202"/>
      <c r="B39" s="181" t="s">
        <v>136</v>
      </c>
      <c r="C39" s="198">
        <f>SUM(H16:H22)+SUM(C31:C37)</f>
        <v>0</v>
      </c>
      <c r="D39" s="198">
        <f>SUM(I16:I22)+SUM(D31:D37)</f>
        <v>0</v>
      </c>
      <c r="E39" s="198">
        <f>SUM(J16:J22)+SUM(E31:E37)</f>
        <v>0</v>
      </c>
      <c r="F39" s="198">
        <f>SUM(K16:K22)+SUM(F31:F37)</f>
        <v>0</v>
      </c>
      <c r="G39" s="163"/>
      <c r="H39" s="144"/>
      <c r="I39" s="144"/>
      <c r="J39" s="163"/>
      <c r="K39" s="144"/>
      <c r="L39" s="144"/>
      <c r="M39" s="163"/>
      <c r="N39" s="144"/>
      <c r="O39" s="144"/>
      <c r="P39" s="163"/>
      <c r="Q39" s="144"/>
    </row>
    <row r="40" spans="1:17" x14ac:dyDescent="0.2">
      <c r="G40" s="144"/>
      <c r="H40" s="144"/>
      <c r="I40" s="144"/>
      <c r="J40" s="144"/>
      <c r="K40" s="144"/>
      <c r="L40" s="144"/>
      <c r="M40" s="144"/>
      <c r="N40" s="144"/>
      <c r="O40" s="144"/>
      <c r="P40" s="144"/>
      <c r="Q40" s="144"/>
    </row>
    <row r="42" spans="1:17" x14ac:dyDescent="0.2">
      <c r="B42" s="137"/>
      <c r="C42" s="137"/>
    </row>
    <row r="43" spans="1:17" x14ac:dyDescent="0.2">
      <c r="D43" s="111"/>
    </row>
    <row r="44" spans="1:17" x14ac:dyDescent="0.2">
      <c r="B44" s="137"/>
    </row>
  </sheetData>
  <conditionalFormatting sqref="L15">
    <cfRule type="cellIs" dxfId="19" priority="12" operator="notEqual">
      <formula>$G$15</formula>
    </cfRule>
  </conditionalFormatting>
  <conditionalFormatting sqref="L22">
    <cfRule type="cellIs" dxfId="18" priority="8" operator="notEqual">
      <formula>$G$22</formula>
    </cfRule>
  </conditionalFormatting>
  <conditionalFormatting sqref="L21">
    <cfRule type="cellIs" dxfId="17" priority="7" operator="notEqual">
      <formula>$G$21</formula>
    </cfRule>
  </conditionalFormatting>
  <conditionalFormatting sqref="L20">
    <cfRule type="cellIs" dxfId="16" priority="6" operator="notEqual">
      <formula>$G$20</formula>
    </cfRule>
  </conditionalFormatting>
  <conditionalFormatting sqref="L19">
    <cfRule type="cellIs" dxfId="15" priority="5" operator="notEqual">
      <formula>$G$19</formula>
    </cfRule>
  </conditionalFormatting>
  <conditionalFormatting sqref="L18">
    <cfRule type="cellIs" dxfId="14" priority="4" operator="notEqual">
      <formula>$G$18</formula>
    </cfRule>
  </conditionalFormatting>
  <conditionalFormatting sqref="L17">
    <cfRule type="cellIs" dxfId="13" priority="3" operator="notEqual">
      <formula>$G$17</formula>
    </cfRule>
  </conditionalFormatting>
  <conditionalFormatting sqref="L16">
    <cfRule type="cellIs" dxfId="12" priority="1" operator="notEqual">
      <formula>$G$16</formula>
    </cfRule>
  </conditionalFormatting>
  <pageMargins left="0.7" right="0.7" top="0.78740157499999996" bottom="0.78740157499999996"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48"/>
  <sheetViews>
    <sheetView workbookViewId="0">
      <selection activeCell="K8" sqref="K8"/>
    </sheetView>
  </sheetViews>
  <sheetFormatPr baseColWidth="10" defaultRowHeight="12.75" x14ac:dyDescent="0.2"/>
  <cols>
    <col min="1" max="1" width="7.85546875" customWidth="1"/>
    <col min="2" max="2" width="13.140625" customWidth="1"/>
    <col min="3" max="3" width="15" customWidth="1"/>
    <col min="4" max="4" width="14.42578125" bestFit="1" customWidth="1"/>
    <col min="5" max="8" width="13.7109375" customWidth="1"/>
    <col min="9" max="9" width="14.28515625" customWidth="1"/>
  </cols>
  <sheetData>
    <row r="1" spans="1:10" ht="18.75" x14ac:dyDescent="0.3">
      <c r="A1" s="36" t="s">
        <v>37</v>
      </c>
      <c r="B1" s="37"/>
      <c r="C1" s="37"/>
      <c r="D1" s="37"/>
      <c r="E1" s="37"/>
      <c r="F1" s="37"/>
      <c r="G1" s="37"/>
      <c r="H1" s="37"/>
      <c r="I1" s="37"/>
      <c r="J1" s="37"/>
    </row>
    <row r="2" spans="1:10" x14ac:dyDescent="0.2">
      <c r="A2" s="138" t="s">
        <v>154</v>
      </c>
      <c r="C2" s="37"/>
      <c r="D2" s="37"/>
      <c r="E2" s="37"/>
      <c r="F2" s="37"/>
      <c r="G2" s="37"/>
      <c r="H2" s="37"/>
      <c r="I2" s="37"/>
      <c r="J2" s="37"/>
    </row>
    <row r="3" spans="1:10" x14ac:dyDescent="0.2">
      <c r="A3" s="195" t="s">
        <v>41</v>
      </c>
      <c r="B3" s="195"/>
      <c r="C3" s="195"/>
      <c r="D3" s="193"/>
      <c r="E3" s="37"/>
      <c r="F3" s="37"/>
      <c r="G3" s="37"/>
      <c r="J3" s="37"/>
    </row>
    <row r="4" spans="1:10" x14ac:dyDescent="0.2">
      <c r="A4" s="138"/>
      <c r="C4" s="37"/>
      <c r="D4" s="37"/>
      <c r="E4" s="37"/>
      <c r="F4" s="37"/>
      <c r="G4" s="37"/>
      <c r="H4" s="37"/>
      <c r="I4" s="37"/>
      <c r="J4" s="37"/>
    </row>
    <row r="5" spans="1:10" ht="45.75" customHeight="1" x14ac:dyDescent="0.2">
      <c r="A5" s="237" t="s">
        <v>138</v>
      </c>
      <c r="B5" s="237"/>
      <c r="C5" s="237"/>
      <c r="D5" s="237"/>
      <c r="E5" s="237"/>
      <c r="F5" s="237"/>
      <c r="G5" s="237"/>
      <c r="H5" s="237"/>
      <c r="I5" s="237"/>
      <c r="J5" s="37"/>
    </row>
    <row r="7" spans="1:10" ht="15" x14ac:dyDescent="0.2">
      <c r="A7" s="38" t="s">
        <v>50</v>
      </c>
      <c r="B7" s="38"/>
      <c r="C7" s="38"/>
      <c r="D7" s="37"/>
      <c r="E7" s="37"/>
      <c r="F7" s="37"/>
      <c r="G7" s="37"/>
      <c r="H7" s="37"/>
      <c r="I7" s="37"/>
    </row>
    <row r="8" spans="1:10" ht="38.25" x14ac:dyDescent="0.2">
      <c r="A8" s="26" t="s">
        <v>10</v>
      </c>
      <c r="B8" s="27" t="s">
        <v>35</v>
      </c>
      <c r="C8" s="27" t="s">
        <v>39</v>
      </c>
      <c r="D8" s="90" t="s">
        <v>66</v>
      </c>
      <c r="E8" s="24" t="s">
        <v>52</v>
      </c>
      <c r="F8" s="24" t="s">
        <v>53</v>
      </c>
      <c r="G8" s="24" t="s">
        <v>68</v>
      </c>
      <c r="H8" s="24" t="s">
        <v>69</v>
      </c>
      <c r="I8" s="24" t="s">
        <v>19</v>
      </c>
    </row>
    <row r="9" spans="1:10" x14ac:dyDescent="0.2">
      <c r="A9" s="28">
        <v>1</v>
      </c>
      <c r="B9" s="28">
        <f t="shared" ref="B9:D9" si="0">A9+1</f>
        <v>2</v>
      </c>
      <c r="C9" s="28">
        <f t="shared" si="0"/>
        <v>3</v>
      </c>
      <c r="D9" s="25">
        <f t="shared" si="0"/>
        <v>4</v>
      </c>
      <c r="E9" s="25">
        <f t="shared" ref="E9" si="1">D9+1</f>
        <v>5</v>
      </c>
      <c r="F9" s="25">
        <f t="shared" ref="F9" si="2">E9+1</f>
        <v>6</v>
      </c>
      <c r="G9" s="25">
        <f t="shared" ref="G9" si="3">F9+1</f>
        <v>7</v>
      </c>
      <c r="H9" s="25">
        <f t="shared" ref="H9" si="4">G9+1</f>
        <v>8</v>
      </c>
      <c r="I9" s="25">
        <f t="shared" ref="I9" si="5">H9+1</f>
        <v>9</v>
      </c>
    </row>
    <row r="10" spans="1:10" ht="22.5" x14ac:dyDescent="0.2">
      <c r="A10" s="29"/>
      <c r="B10" s="29" t="s">
        <v>101</v>
      </c>
      <c r="C10" s="29" t="s">
        <v>101</v>
      </c>
      <c r="D10" s="22" t="s">
        <v>72</v>
      </c>
      <c r="E10" s="22" t="s">
        <v>101</v>
      </c>
      <c r="F10" s="22" t="s">
        <v>36</v>
      </c>
      <c r="G10" s="22" t="s">
        <v>36</v>
      </c>
      <c r="H10" s="22" t="s">
        <v>36</v>
      </c>
      <c r="I10" s="22" t="s">
        <v>54</v>
      </c>
    </row>
    <row r="11" spans="1:10" x14ac:dyDescent="0.2">
      <c r="A11" s="19" t="s">
        <v>24</v>
      </c>
      <c r="B11" s="19">
        <v>39.86</v>
      </c>
      <c r="C11" s="19">
        <v>12</v>
      </c>
      <c r="D11" s="18">
        <f>(B11*C11)*3.45</f>
        <v>1650.204</v>
      </c>
      <c r="E11" s="18">
        <v>1650.2</v>
      </c>
      <c r="F11" s="18"/>
      <c r="G11" s="18"/>
      <c r="H11" s="18"/>
      <c r="I11" s="20">
        <f>E11</f>
        <v>1650.2</v>
      </c>
    </row>
    <row r="12" spans="1:10" x14ac:dyDescent="0.2">
      <c r="A12" s="30">
        <v>1</v>
      </c>
      <c r="B12" s="194"/>
      <c r="C12" s="194"/>
      <c r="D12" s="41">
        <f>ROUND((B12*C12)*3.45,2)</f>
        <v>0</v>
      </c>
      <c r="E12" s="194"/>
      <c r="F12" s="75"/>
      <c r="G12" s="75"/>
      <c r="H12" s="75"/>
      <c r="I12" s="41">
        <f>E12</f>
        <v>0</v>
      </c>
    </row>
    <row r="13" spans="1:10" x14ac:dyDescent="0.2">
      <c r="A13" s="40">
        <v>2</v>
      </c>
      <c r="B13" s="194"/>
      <c r="C13" s="194"/>
      <c r="D13" s="41">
        <f t="shared" ref="D13:D14" si="6">ROUND((B13*C13)*3.45,2)</f>
        <v>0</v>
      </c>
      <c r="E13" s="194"/>
      <c r="F13" s="75"/>
      <c r="G13" s="75"/>
      <c r="H13" s="75"/>
      <c r="I13" s="41">
        <f>E13</f>
        <v>0</v>
      </c>
    </row>
    <row r="14" spans="1:10" x14ac:dyDescent="0.2">
      <c r="A14" s="40">
        <v>3</v>
      </c>
      <c r="B14" s="194"/>
      <c r="C14" s="194"/>
      <c r="D14" s="41">
        <f t="shared" si="6"/>
        <v>0</v>
      </c>
      <c r="E14" s="194"/>
      <c r="F14" s="75"/>
      <c r="G14" s="75"/>
      <c r="H14" s="75"/>
      <c r="I14" s="41">
        <f>E14</f>
        <v>0</v>
      </c>
    </row>
    <row r="15" spans="1:10" x14ac:dyDescent="0.2">
      <c r="A15" s="204"/>
      <c r="B15" s="205"/>
      <c r="C15" s="43" t="s">
        <v>40</v>
      </c>
      <c r="D15" s="44">
        <f>SUM(D12:D14)</f>
        <v>0</v>
      </c>
      <c r="E15" s="44">
        <f>SUM(E12:E14)</f>
        <v>0</v>
      </c>
      <c r="F15" s="44"/>
      <c r="G15" s="44"/>
      <c r="H15" s="44"/>
      <c r="I15" s="44">
        <f>E15</f>
        <v>0</v>
      </c>
    </row>
    <row r="18" spans="1:9" ht="15" x14ac:dyDescent="0.2">
      <c r="A18" s="38" t="s">
        <v>51</v>
      </c>
      <c r="B18" s="38"/>
      <c r="C18" s="38"/>
      <c r="D18" s="37"/>
      <c r="E18" s="37"/>
      <c r="F18" s="37"/>
      <c r="G18" s="37"/>
      <c r="H18" s="37"/>
      <c r="I18" s="37"/>
    </row>
    <row r="19" spans="1:9" ht="38.25" x14ac:dyDescent="0.2">
      <c r="A19" s="26" t="s">
        <v>10</v>
      </c>
      <c r="B19" s="27" t="s">
        <v>35</v>
      </c>
      <c r="C19" s="27" t="s">
        <v>39</v>
      </c>
      <c r="D19" s="90" t="s">
        <v>66</v>
      </c>
      <c r="E19" s="24" t="s">
        <v>52</v>
      </c>
      <c r="F19" s="24" t="s">
        <v>53</v>
      </c>
      <c r="G19" s="24" t="s">
        <v>68</v>
      </c>
      <c r="H19" s="24" t="s">
        <v>69</v>
      </c>
      <c r="I19" s="24" t="s">
        <v>19</v>
      </c>
    </row>
    <row r="20" spans="1:9" x14ac:dyDescent="0.2">
      <c r="A20" s="28">
        <v>1</v>
      </c>
      <c r="B20" s="28">
        <f t="shared" ref="B20:D20" si="7">A20+1</f>
        <v>2</v>
      </c>
      <c r="C20" s="28">
        <f t="shared" si="7"/>
        <v>3</v>
      </c>
      <c r="D20" s="25">
        <f t="shared" si="7"/>
        <v>4</v>
      </c>
      <c r="E20" s="25">
        <f t="shared" ref="E20" si="8">D20+1</f>
        <v>5</v>
      </c>
      <c r="F20" s="25">
        <f t="shared" ref="F20" si="9">E20+1</f>
        <v>6</v>
      </c>
      <c r="G20" s="25">
        <f t="shared" ref="G20" si="10">F20+1</f>
        <v>7</v>
      </c>
      <c r="H20" s="25">
        <f t="shared" ref="H20" si="11">G20+1</f>
        <v>8</v>
      </c>
      <c r="I20" s="25">
        <f t="shared" ref="I20" si="12">H20+1</f>
        <v>9</v>
      </c>
    </row>
    <row r="21" spans="1:9" ht="22.5" x14ac:dyDescent="0.2">
      <c r="A21" s="29"/>
      <c r="B21" s="29" t="s">
        <v>101</v>
      </c>
      <c r="C21" s="29" t="s">
        <v>101</v>
      </c>
      <c r="D21" s="22" t="s">
        <v>73</v>
      </c>
      <c r="E21" s="22" t="s">
        <v>36</v>
      </c>
      <c r="F21" s="22" t="s">
        <v>101</v>
      </c>
      <c r="G21" s="22" t="s">
        <v>36</v>
      </c>
      <c r="H21" s="22" t="s">
        <v>36</v>
      </c>
      <c r="I21" s="22" t="s">
        <v>54</v>
      </c>
    </row>
    <row r="22" spans="1:9" x14ac:dyDescent="0.2">
      <c r="A22" s="19" t="s">
        <v>24</v>
      </c>
      <c r="B22" s="19">
        <v>39.86</v>
      </c>
      <c r="C22" s="19">
        <v>12</v>
      </c>
      <c r="D22" s="18">
        <f>(B22*C22)*3.5</f>
        <v>1674.12</v>
      </c>
      <c r="E22" s="18"/>
      <c r="F22" s="18">
        <v>1674.12</v>
      </c>
      <c r="G22" s="18"/>
      <c r="H22" s="18"/>
      <c r="I22" s="20">
        <f>F22</f>
        <v>1674.12</v>
      </c>
    </row>
    <row r="23" spans="1:9" x14ac:dyDescent="0.2">
      <c r="A23" s="30">
        <v>1</v>
      </c>
      <c r="B23" s="194"/>
      <c r="C23" s="194"/>
      <c r="D23" s="41">
        <f>ROUND((B23*C23)*3.5,2)</f>
        <v>0</v>
      </c>
      <c r="E23" s="119"/>
      <c r="F23" s="194"/>
      <c r="G23" s="75"/>
      <c r="H23" s="75"/>
      <c r="I23" s="41">
        <f>F23</f>
        <v>0</v>
      </c>
    </row>
    <row r="24" spans="1:9" x14ac:dyDescent="0.2">
      <c r="A24" s="40">
        <v>2</v>
      </c>
      <c r="B24" s="194"/>
      <c r="C24" s="194"/>
      <c r="D24" s="41">
        <f t="shared" ref="D24:D25" si="13">ROUND((B24*C24)*3.5,2)</f>
        <v>0</v>
      </c>
      <c r="E24" s="119"/>
      <c r="F24" s="194"/>
      <c r="G24" s="75"/>
      <c r="H24" s="75"/>
      <c r="I24" s="41">
        <f>F24</f>
        <v>0</v>
      </c>
    </row>
    <row r="25" spans="1:9" x14ac:dyDescent="0.2">
      <c r="A25" s="40">
        <v>3</v>
      </c>
      <c r="B25" s="194"/>
      <c r="C25" s="194"/>
      <c r="D25" s="41">
        <f t="shared" si="13"/>
        <v>0</v>
      </c>
      <c r="E25" s="119"/>
      <c r="F25" s="194"/>
      <c r="G25" s="75"/>
      <c r="H25" s="75"/>
      <c r="I25" s="41">
        <f>F25</f>
        <v>0</v>
      </c>
    </row>
    <row r="26" spans="1:9" x14ac:dyDescent="0.2">
      <c r="A26" s="204"/>
      <c r="B26" s="205"/>
      <c r="C26" s="43" t="s">
        <v>40</v>
      </c>
      <c r="D26" s="44">
        <f>SUM(D23:D25)</f>
        <v>0</v>
      </c>
      <c r="E26" s="44"/>
      <c r="F26" s="44">
        <f>SUM(F23:F25)</f>
        <v>0</v>
      </c>
      <c r="G26" s="44"/>
      <c r="H26" s="44"/>
      <c r="I26" s="44">
        <f>F26</f>
        <v>0</v>
      </c>
    </row>
    <row r="29" spans="1:9" ht="15" x14ac:dyDescent="0.2">
      <c r="A29" s="38" t="s">
        <v>67</v>
      </c>
      <c r="B29" s="38"/>
      <c r="C29" s="38"/>
      <c r="D29" s="37"/>
      <c r="E29" s="37"/>
      <c r="F29" s="37"/>
      <c r="G29" s="37"/>
      <c r="H29" s="37"/>
      <c r="I29" s="37"/>
    </row>
    <row r="30" spans="1:9" ht="38.25" x14ac:dyDescent="0.2">
      <c r="A30" s="26" t="s">
        <v>10</v>
      </c>
      <c r="B30" s="27" t="s">
        <v>35</v>
      </c>
      <c r="C30" s="27" t="s">
        <v>39</v>
      </c>
      <c r="D30" s="90" t="s">
        <v>66</v>
      </c>
      <c r="E30" s="24" t="s">
        <v>52</v>
      </c>
      <c r="F30" s="24" t="s">
        <v>53</v>
      </c>
      <c r="G30" s="24" t="s">
        <v>68</v>
      </c>
      <c r="H30" s="24" t="s">
        <v>69</v>
      </c>
      <c r="I30" s="24" t="s">
        <v>19</v>
      </c>
    </row>
    <row r="31" spans="1:9" x14ac:dyDescent="0.2">
      <c r="A31" s="28">
        <v>1</v>
      </c>
      <c r="B31" s="28">
        <f t="shared" ref="B31:D31" si="14">A31+1</f>
        <v>2</v>
      </c>
      <c r="C31" s="28">
        <f t="shared" si="14"/>
        <v>3</v>
      </c>
      <c r="D31" s="25">
        <f t="shared" si="14"/>
        <v>4</v>
      </c>
      <c r="E31" s="25">
        <f t="shared" ref="E31" si="15">D31+1</f>
        <v>5</v>
      </c>
      <c r="F31" s="25">
        <f t="shared" ref="F31" si="16">E31+1</f>
        <v>6</v>
      </c>
      <c r="G31" s="25">
        <f t="shared" ref="G31" si="17">F31+1</f>
        <v>7</v>
      </c>
      <c r="H31" s="25">
        <f t="shared" ref="H31" si="18">G31+1</f>
        <v>8</v>
      </c>
      <c r="I31" s="25">
        <f t="shared" ref="I31" si="19">H31+1</f>
        <v>9</v>
      </c>
    </row>
    <row r="32" spans="1:9" ht="22.5" x14ac:dyDescent="0.2">
      <c r="A32" s="29"/>
      <c r="B32" s="29" t="s">
        <v>101</v>
      </c>
      <c r="C32" s="29" t="s">
        <v>101</v>
      </c>
      <c r="D32" s="22" t="s">
        <v>74</v>
      </c>
      <c r="E32" s="22" t="s">
        <v>36</v>
      </c>
      <c r="F32" s="22" t="s">
        <v>36</v>
      </c>
      <c r="G32" s="22" t="s">
        <v>101</v>
      </c>
      <c r="H32" s="22" t="s">
        <v>71</v>
      </c>
      <c r="I32" s="22" t="s">
        <v>54</v>
      </c>
    </row>
    <row r="33" spans="1:9" x14ac:dyDescent="0.2">
      <c r="A33" s="19" t="s">
        <v>24</v>
      </c>
      <c r="B33" s="19">
        <v>39.86</v>
      </c>
      <c r="C33" s="19">
        <v>12</v>
      </c>
      <c r="D33" s="18">
        <f>(B33*C33)*3.55</f>
        <v>1698.0359999999998</v>
      </c>
      <c r="E33" s="18"/>
      <c r="F33" s="18"/>
      <c r="G33" s="18">
        <v>1698.04</v>
      </c>
      <c r="H33" s="18"/>
      <c r="I33" s="20">
        <f>G33</f>
        <v>1698.04</v>
      </c>
    </row>
    <row r="34" spans="1:9" x14ac:dyDescent="0.2">
      <c r="A34" s="30">
        <v>1</v>
      </c>
      <c r="B34" s="194"/>
      <c r="C34" s="194"/>
      <c r="D34" s="41">
        <f>ROUND((B34*C34)*3.55,2)</f>
        <v>0</v>
      </c>
      <c r="E34" s="75"/>
      <c r="F34" s="75"/>
      <c r="G34" s="194"/>
      <c r="H34" s="119"/>
      <c r="I34" s="41">
        <f>G34</f>
        <v>0</v>
      </c>
    </row>
    <row r="35" spans="1:9" x14ac:dyDescent="0.2">
      <c r="A35" s="40">
        <v>2</v>
      </c>
      <c r="B35" s="194"/>
      <c r="C35" s="194"/>
      <c r="D35" s="41">
        <f t="shared" ref="D35:D36" si="20">ROUND((B35*C35)*3.55,2)</f>
        <v>0</v>
      </c>
      <c r="E35" s="75"/>
      <c r="F35" s="75"/>
      <c r="G35" s="194"/>
      <c r="H35" s="119"/>
      <c r="I35" s="41">
        <f>G35</f>
        <v>0</v>
      </c>
    </row>
    <row r="36" spans="1:9" x14ac:dyDescent="0.2">
      <c r="A36" s="40">
        <v>3</v>
      </c>
      <c r="B36" s="194"/>
      <c r="C36" s="194"/>
      <c r="D36" s="41">
        <f t="shared" si="20"/>
        <v>0</v>
      </c>
      <c r="E36" s="75"/>
      <c r="F36" s="75"/>
      <c r="G36" s="194"/>
      <c r="H36" s="119"/>
      <c r="I36" s="41">
        <f>G36</f>
        <v>0</v>
      </c>
    </row>
    <row r="37" spans="1:9" x14ac:dyDescent="0.2">
      <c r="A37" s="204"/>
      <c r="B37" s="205"/>
      <c r="C37" s="43" t="s">
        <v>40</v>
      </c>
      <c r="D37" s="44">
        <f>SUM(D34:D36)</f>
        <v>0</v>
      </c>
      <c r="E37" s="44"/>
      <c r="F37" s="44"/>
      <c r="G37" s="44">
        <f>SUM(G34:G36)</f>
        <v>0</v>
      </c>
      <c r="H37" s="44"/>
      <c r="I37" s="44">
        <f>G37</f>
        <v>0</v>
      </c>
    </row>
    <row r="40" spans="1:9" ht="15" x14ac:dyDescent="0.2">
      <c r="A40" s="117" t="s">
        <v>70</v>
      </c>
      <c r="B40" s="117"/>
      <c r="C40" s="117"/>
    </row>
    <row r="41" spans="1:9" ht="38.25" x14ac:dyDescent="0.2">
      <c r="A41" s="116" t="s">
        <v>10</v>
      </c>
      <c r="B41" s="114" t="s">
        <v>35</v>
      </c>
      <c r="C41" s="114" t="s">
        <v>39</v>
      </c>
      <c r="D41" s="115" t="s">
        <v>66</v>
      </c>
      <c r="E41" s="24" t="s">
        <v>52</v>
      </c>
      <c r="F41" s="24" t="s">
        <v>53</v>
      </c>
      <c r="G41" s="24" t="s">
        <v>68</v>
      </c>
      <c r="H41" s="24" t="s">
        <v>69</v>
      </c>
      <c r="I41" s="114" t="s">
        <v>19</v>
      </c>
    </row>
    <row r="42" spans="1:9" x14ac:dyDescent="0.2">
      <c r="A42" s="113">
        <v>1</v>
      </c>
      <c r="B42" s="113">
        <f t="shared" ref="B42:D42" si="21">A42+1</f>
        <v>2</v>
      </c>
      <c r="C42" s="113">
        <f t="shared" si="21"/>
        <v>3</v>
      </c>
      <c r="D42" s="113">
        <f t="shared" si="21"/>
        <v>4</v>
      </c>
      <c r="E42" s="113">
        <f t="shared" ref="E42" si="22">D42+1</f>
        <v>5</v>
      </c>
      <c r="F42" s="113">
        <f t="shared" ref="F42" si="23">E42+1</f>
        <v>6</v>
      </c>
      <c r="G42" s="113">
        <f t="shared" ref="G42" si="24">F42+1</f>
        <v>7</v>
      </c>
      <c r="H42" s="113">
        <f t="shared" ref="H42" si="25">G42+1</f>
        <v>8</v>
      </c>
      <c r="I42" s="113">
        <f t="shared" ref="I42" si="26">H42+1</f>
        <v>9</v>
      </c>
    </row>
    <row r="43" spans="1:9" ht="22.5" x14ac:dyDescent="0.2">
      <c r="A43" s="112"/>
      <c r="B43" s="112" t="s">
        <v>101</v>
      </c>
      <c r="C43" s="112" t="s">
        <v>101</v>
      </c>
      <c r="D43" s="118" t="s">
        <v>75</v>
      </c>
      <c r="E43" s="112" t="s">
        <v>36</v>
      </c>
      <c r="F43" s="112" t="s">
        <v>36</v>
      </c>
      <c r="G43" s="112" t="s">
        <v>36</v>
      </c>
      <c r="H43" s="112" t="s">
        <v>101</v>
      </c>
      <c r="I43" s="112" t="s">
        <v>54</v>
      </c>
    </row>
    <row r="44" spans="1:9" x14ac:dyDescent="0.2">
      <c r="A44" s="111" t="s">
        <v>24</v>
      </c>
      <c r="B44" s="111">
        <v>39.86</v>
      </c>
      <c r="C44" s="111">
        <v>12</v>
      </c>
      <c r="D44" s="18">
        <f>(B44*C44)*3.6</f>
        <v>1721.952</v>
      </c>
      <c r="E44" s="18"/>
      <c r="F44" s="18"/>
      <c r="G44" s="18"/>
      <c r="H44" s="18">
        <v>1721.95</v>
      </c>
      <c r="I44" s="110">
        <f>H44</f>
        <v>1721.95</v>
      </c>
    </row>
    <row r="45" spans="1:9" x14ac:dyDescent="0.2">
      <c r="A45" s="109">
        <v>1</v>
      </c>
      <c r="B45" s="194"/>
      <c r="C45" s="194"/>
      <c r="D45" s="107">
        <f>ROUND((B45*C45)*3.6,2)</f>
        <v>0</v>
      </c>
      <c r="E45" s="108"/>
      <c r="F45" s="108"/>
      <c r="G45" s="119"/>
      <c r="H45" s="194"/>
      <c r="I45" s="107">
        <f>H45</f>
        <v>0</v>
      </c>
    </row>
    <row r="46" spans="1:9" x14ac:dyDescent="0.2">
      <c r="A46" s="109">
        <v>2</v>
      </c>
      <c r="B46" s="194"/>
      <c r="C46" s="194"/>
      <c r="D46" s="107">
        <f t="shared" ref="D46:D47" si="27">ROUND((B46*C46)*3.6,2)</f>
        <v>0</v>
      </c>
      <c r="E46" s="108"/>
      <c r="F46" s="108"/>
      <c r="G46" s="119"/>
      <c r="H46" s="194"/>
      <c r="I46" s="107">
        <f t="shared" ref="I46:I47" si="28">H46</f>
        <v>0</v>
      </c>
    </row>
    <row r="47" spans="1:9" x14ac:dyDescent="0.2">
      <c r="A47" s="109">
        <v>3</v>
      </c>
      <c r="B47" s="194"/>
      <c r="C47" s="194"/>
      <c r="D47" s="107">
        <f t="shared" si="27"/>
        <v>0</v>
      </c>
      <c r="E47" s="108"/>
      <c r="F47" s="108"/>
      <c r="G47" s="119"/>
      <c r="H47" s="194"/>
      <c r="I47" s="107">
        <f t="shared" si="28"/>
        <v>0</v>
      </c>
    </row>
    <row r="48" spans="1:9" x14ac:dyDescent="0.2">
      <c r="A48" s="204"/>
      <c r="B48" s="205"/>
      <c r="C48" s="203" t="s">
        <v>40</v>
      </c>
      <c r="D48" s="105">
        <f>SUM(D45:D47)</f>
        <v>0</v>
      </c>
      <c r="E48" s="105"/>
      <c r="F48" s="105"/>
      <c r="G48" s="120"/>
      <c r="H48" s="105">
        <f>SUM(H45:H47)</f>
        <v>0</v>
      </c>
      <c r="I48" s="105">
        <f>H48</f>
        <v>0</v>
      </c>
    </row>
  </sheetData>
  <mergeCells count="1">
    <mergeCell ref="A5:I5"/>
  </mergeCells>
  <conditionalFormatting sqref="I12">
    <cfRule type="cellIs" dxfId="11" priority="14" stopIfTrue="1" operator="notEqual">
      <formula>$D$12</formula>
    </cfRule>
  </conditionalFormatting>
  <conditionalFormatting sqref="I13">
    <cfRule type="cellIs" dxfId="10" priority="13" stopIfTrue="1" operator="notEqual">
      <formula>$D$13</formula>
    </cfRule>
  </conditionalFormatting>
  <conditionalFormatting sqref="I14">
    <cfRule type="cellIs" dxfId="9" priority="12" stopIfTrue="1" operator="notEqual">
      <formula>$D$14</formula>
    </cfRule>
  </conditionalFormatting>
  <conditionalFormatting sqref="I23">
    <cfRule type="cellIs" dxfId="8" priority="11" stopIfTrue="1" operator="notEqual">
      <formula>$D$23</formula>
    </cfRule>
  </conditionalFormatting>
  <conditionalFormatting sqref="I24">
    <cfRule type="cellIs" dxfId="7" priority="10" stopIfTrue="1" operator="notEqual">
      <formula>$D$24</formula>
    </cfRule>
  </conditionalFormatting>
  <conditionalFormatting sqref="I25">
    <cfRule type="cellIs" dxfId="6" priority="9" stopIfTrue="1" operator="notEqual">
      <formula>$D$25</formula>
    </cfRule>
  </conditionalFormatting>
  <conditionalFormatting sqref="I34">
    <cfRule type="cellIs" dxfId="5" priority="8" stopIfTrue="1" operator="notEqual">
      <formula>$D$34</formula>
    </cfRule>
  </conditionalFormatting>
  <conditionalFormatting sqref="I35">
    <cfRule type="cellIs" dxfId="4" priority="7" stopIfTrue="1" operator="notEqual">
      <formula>$D$35</formula>
    </cfRule>
  </conditionalFormatting>
  <conditionalFormatting sqref="I36">
    <cfRule type="cellIs" dxfId="3" priority="6" stopIfTrue="1" operator="notEqual">
      <formula>$D$36</formula>
    </cfRule>
  </conditionalFormatting>
  <conditionalFormatting sqref="I46">
    <cfRule type="cellIs" dxfId="2" priority="5" stopIfTrue="1" operator="notEqual">
      <formula>$D$46</formula>
    </cfRule>
  </conditionalFormatting>
  <conditionalFormatting sqref="I45">
    <cfRule type="cellIs" dxfId="1" priority="2" operator="notEqual">
      <formula>$D$45</formula>
    </cfRule>
  </conditionalFormatting>
  <conditionalFormatting sqref="I47">
    <cfRule type="cellIs" dxfId="0" priority="1" operator="notEqual">
      <formula>$D$47</formula>
    </cfRule>
  </conditionalFormatting>
  <pageMargins left="0.70866141732283472" right="0.70866141732283472" top="0.78740157480314965" bottom="0.78740157480314965" header="0.31496062992125984" footer="0.31496062992125984"/>
  <pageSetup paperSize="9" scale="74" orientation="portrait" r:id="rId1"/>
  <ignoredErrors>
    <ignoredError sqref="E15 F26"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2E7A495020B70448FB8889CD96EBE2C" ma:contentTypeVersion="13" ma:contentTypeDescription="Ein neues Dokument erstellen." ma:contentTypeScope="" ma:versionID="f7197be39ff92d9f067114134c867d7a">
  <xsd:schema xmlns:xsd="http://www.w3.org/2001/XMLSchema" xmlns:xs="http://www.w3.org/2001/XMLSchema" xmlns:p="http://schemas.microsoft.com/office/2006/metadata/properties" xmlns:ns2="160bb99c-e447-49e8-8ea8-97d6405c1fb6" xmlns:ns3="bdefefd9-501b-433e-b2a3-16365cbd5143" targetNamespace="http://schemas.microsoft.com/office/2006/metadata/properties" ma:root="true" ma:fieldsID="9a43a87767903ec13efc03cdf67d80b4" ns2:_="" ns3:_="">
    <xsd:import namespace="160bb99c-e447-49e8-8ea8-97d6405c1fb6"/>
    <xsd:import namespace="bdefefd9-501b-433e-b2a3-16365cbd514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0bb99c-e447-49e8-8ea8-97d6405c1fb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efefd9-501b-433e-b2a3-16365cbd514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160bb99c-e447-49e8-8ea8-97d6405c1fb6">2HVTXNEZQPSW-871504258-296047</_dlc_DocId>
    <_dlc_DocIdUrl xmlns="160bb99c-e447-49e8-8ea8-97d6405c1fb6">
      <Url>https://listgmbh.sharepoint.com/sites/Quartiersmanagement/_layouts/15/DocIdRedir.aspx?ID=2HVTXNEZQPSW-871504258-296047</Url>
      <Description>2HVTXNEZQPSW-871504258-296047</Description>
    </_dlc_DocIdUrl>
  </documentManagement>
</p:properties>
</file>

<file path=customXml/itemProps1.xml><?xml version="1.0" encoding="utf-8"?>
<ds:datastoreItem xmlns:ds="http://schemas.openxmlformats.org/officeDocument/2006/customXml" ds:itemID="{99B37058-7E25-4CC5-A944-07380DDB640F}"/>
</file>

<file path=customXml/itemProps2.xml><?xml version="1.0" encoding="utf-8"?>
<ds:datastoreItem xmlns:ds="http://schemas.openxmlformats.org/officeDocument/2006/customXml" ds:itemID="{4277D1C6-9618-4A0A-AFB8-2DB9CC65C08E}"/>
</file>

<file path=customXml/itemProps3.xml><?xml version="1.0" encoding="utf-8"?>
<ds:datastoreItem xmlns:ds="http://schemas.openxmlformats.org/officeDocument/2006/customXml" ds:itemID="{34A9223F-9456-414C-99A9-6DD5D4D2C249}"/>
</file>

<file path=customXml/itemProps4.xml><?xml version="1.0" encoding="utf-8"?>
<ds:datastoreItem xmlns:ds="http://schemas.openxmlformats.org/officeDocument/2006/customXml" ds:itemID="{577929EA-2A51-4170-8478-B60EDD7A197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PF - Kosten- und Finanzplan</vt:lpstr>
      <vt:lpstr>K-Hilfe Personalkosten</vt:lpstr>
      <vt:lpstr>K-Hilfe Honorare</vt:lpstr>
      <vt:lpstr>K-Hilfe Ext. Auftragsvergabe</vt:lpstr>
      <vt:lpstr>K-Hilfe Projektbez.Anschaffung.</vt:lpstr>
      <vt:lpstr>K-Hilfe Sonstige Sachausgaben</vt:lpstr>
      <vt:lpstr>K-Hilfe Mietausgaben</vt:lpstr>
      <vt:lpstr>K-Hilfe Betriebskostenpauschale</vt:lpstr>
      <vt:lpstr>'PF - Kosten- und Finanzplan'!Druckbereich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SenStadtWohn IV B 3</dc:creator>
  <cp:lastModifiedBy>Kilic, Derya</cp:lastModifiedBy>
  <cp:lastPrinted>2021-01-04T16:35:26Z</cp:lastPrinted>
  <dcterms:created xsi:type="dcterms:W3CDTF">2009-02-20T08:35:34Z</dcterms:created>
  <dcterms:modified xsi:type="dcterms:W3CDTF">2021-08-05T14:00:25Z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0x010100D2E7A495020B70448FB8889CD96EBE2C</vt:lpwstr>
  </property>
  <property fmtid="{D5CDD505-2E9C-101B-9397-08002B2CF9AE}" pid="3" name="_dlc_DocIdItemGuid">
    <vt:lpwstr>94ff4952-a3f3-4ab3-836a-c6ede1308c3c</vt:lpwstr>
  </property>
</Properties>
</file>